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0" yWindow="0" windowWidth="25605" windowHeight="10065"/>
  </bookViews>
  <sheets>
    <sheet name="титул" sheetId="1" r:id="rId1"/>
    <sheet name="План D4 (26-27)" sheetId="14" r:id="rId2"/>
    <sheet name="План 281 (24-25)" sheetId="15" state="hidden" r:id="rId3"/>
  </sheets>
  <definedNames>
    <definedName name="_xlnm.Print_Titles" localSheetId="2">'План 281 (24-25)'!$9:$9</definedName>
    <definedName name="_xlnm.Print_Titles" localSheetId="1">'План D4 (26-27)'!$9:$9</definedName>
    <definedName name="_xlnm.Print_Area" localSheetId="2">'План 281 (24-25)'!$A$1:$AA$79</definedName>
    <definedName name="_xlnm.Print_Area" localSheetId="1">'План D4 (26-27)'!$A$1:$Z$75</definedName>
    <definedName name="_xlnm.Print_Area" localSheetId="0">титул!$A$1:$BE$35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5" l="1"/>
  <c r="H70" i="15"/>
  <c r="M70" i="15" s="1"/>
  <c r="AA62" i="15"/>
  <c r="Z62" i="15"/>
  <c r="Y62" i="15"/>
  <c r="V59" i="15"/>
  <c r="V60" i="15" s="1"/>
  <c r="U59" i="15"/>
  <c r="U60" i="15" s="1"/>
  <c r="T59" i="15"/>
  <c r="T60" i="15" s="1"/>
  <c r="S59" i="15"/>
  <c r="S60" i="15" s="1"/>
  <c r="R59" i="15"/>
  <c r="R60" i="15" s="1"/>
  <c r="Q59" i="15"/>
  <c r="Q60" i="15" s="1"/>
  <c r="P59" i="15"/>
  <c r="P60" i="15" s="1"/>
  <c r="O59" i="15"/>
  <c r="O60" i="15" s="1"/>
  <c r="N59" i="15"/>
  <c r="N60" i="15" s="1"/>
  <c r="L59" i="15"/>
  <c r="L60" i="15" s="1"/>
  <c r="K59" i="15"/>
  <c r="K60" i="15" s="1"/>
  <c r="J59" i="15"/>
  <c r="J60" i="15" s="1"/>
  <c r="G59" i="15"/>
  <c r="AB59" i="15" s="1"/>
  <c r="H58" i="15"/>
  <c r="I57" i="15"/>
  <c r="H57" i="15"/>
  <c r="M57" i="15" s="1"/>
  <c r="I56" i="15"/>
  <c r="H56" i="15"/>
  <c r="M56" i="15" s="1"/>
  <c r="I55" i="15"/>
  <c r="H55" i="15"/>
  <c r="M55" i="15" s="1"/>
  <c r="I54" i="15"/>
  <c r="H54" i="15"/>
  <c r="M54" i="15" s="1"/>
  <c r="I53" i="15"/>
  <c r="H53" i="15"/>
  <c r="M53" i="15" s="1"/>
  <c r="I52" i="15"/>
  <c r="H52" i="15"/>
  <c r="M52" i="15" s="1"/>
  <c r="I51" i="15"/>
  <c r="H51" i="15"/>
  <c r="M51" i="15" s="1"/>
  <c r="H50" i="15"/>
  <c r="I49" i="15"/>
  <c r="H49" i="15"/>
  <c r="M49" i="15" s="1"/>
  <c r="I48" i="15"/>
  <c r="H48" i="15"/>
  <c r="M48" i="15" s="1"/>
  <c r="I47" i="15"/>
  <c r="H47" i="15"/>
  <c r="AW46" i="15"/>
  <c r="AV46" i="15"/>
  <c r="I46" i="15"/>
  <c r="I59" i="15" s="1"/>
  <c r="H46" i="15"/>
  <c r="H59" i="15" s="1"/>
  <c r="H45" i="15"/>
  <c r="H44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L40" i="15"/>
  <c r="K40" i="15"/>
  <c r="J40" i="15"/>
  <c r="G40" i="15"/>
  <c r="AB40" i="15" s="1"/>
  <c r="H39" i="15"/>
  <c r="I38" i="15"/>
  <c r="H38" i="15"/>
  <c r="M38" i="15" s="1"/>
  <c r="I37" i="15"/>
  <c r="H37" i="15"/>
  <c r="M37" i="15" s="1"/>
  <c r="AV36" i="15"/>
  <c r="I36" i="15"/>
  <c r="I40" i="15" s="1"/>
  <c r="H36" i="15"/>
  <c r="H40" i="15" s="1"/>
  <c r="I35" i="15"/>
  <c r="H35" i="15"/>
  <c r="M35" i="15" s="1"/>
  <c r="V31" i="15"/>
  <c r="U31" i="15"/>
  <c r="T31" i="15"/>
  <c r="S31" i="15"/>
  <c r="R31" i="15"/>
  <c r="Q31" i="15"/>
  <c r="P31" i="15"/>
  <c r="N31" i="15"/>
  <c r="M31" i="15"/>
  <c r="L31" i="15"/>
  <c r="K31" i="15"/>
  <c r="J31" i="15"/>
  <c r="I31" i="15"/>
  <c r="G31" i="15"/>
  <c r="G32" i="15" s="1"/>
  <c r="H30" i="15"/>
  <c r="H29" i="15"/>
  <c r="M29" i="15" s="1"/>
  <c r="V27" i="15"/>
  <c r="U27" i="15"/>
  <c r="T27" i="15"/>
  <c r="S27" i="15"/>
  <c r="R27" i="15"/>
  <c r="Q27" i="15"/>
  <c r="P27" i="15"/>
  <c r="N27" i="15"/>
  <c r="L27" i="15"/>
  <c r="K27" i="15"/>
  <c r="J27" i="15"/>
  <c r="G27" i="15"/>
  <c r="AT27" i="15" s="1"/>
  <c r="I26" i="15"/>
  <c r="H26" i="15"/>
  <c r="M26" i="15" s="1"/>
  <c r="AW25" i="15"/>
  <c r="I25" i="15"/>
  <c r="I27" i="15" s="1"/>
  <c r="H25" i="15"/>
  <c r="H27" i="15" s="1"/>
  <c r="V23" i="15"/>
  <c r="V32" i="15" s="1"/>
  <c r="V61" i="15" s="1"/>
  <c r="V62" i="15" s="1"/>
  <c r="U23" i="15"/>
  <c r="U32" i="15" s="1"/>
  <c r="U61" i="15" s="1"/>
  <c r="U62" i="15" s="1"/>
  <c r="T23" i="15"/>
  <c r="T32" i="15" s="1"/>
  <c r="T61" i="15" s="1"/>
  <c r="T62" i="15" s="1"/>
  <c r="S23" i="15"/>
  <c r="S32" i="15" s="1"/>
  <c r="S61" i="15" s="1"/>
  <c r="S62" i="15" s="1"/>
  <c r="R23" i="15"/>
  <c r="R32" i="15" s="1"/>
  <c r="R61" i="15" s="1"/>
  <c r="R62" i="15" s="1"/>
  <c r="Q23" i="15"/>
  <c r="Q32" i="15" s="1"/>
  <c r="Q61" i="15" s="1"/>
  <c r="Q62" i="15" s="1"/>
  <c r="P23" i="15"/>
  <c r="P32" i="15" s="1"/>
  <c r="P61" i="15" s="1"/>
  <c r="P62" i="15" s="1"/>
  <c r="O23" i="15"/>
  <c r="O32" i="15" s="1"/>
  <c r="O61" i="15" s="1"/>
  <c r="O62" i="15" s="1"/>
  <c r="N23" i="15"/>
  <c r="N32" i="15" s="1"/>
  <c r="N61" i="15" s="1"/>
  <c r="N62" i="15" s="1"/>
  <c r="L23" i="15"/>
  <c r="L32" i="15" s="1"/>
  <c r="K23" i="15"/>
  <c r="K32" i="15" s="1"/>
  <c r="J23" i="15"/>
  <c r="J32" i="15" s="1"/>
  <c r="G23" i="15"/>
  <c r="AT23" i="15" s="1"/>
  <c r="AW22" i="15"/>
  <c r="AV22" i="15"/>
  <c r="I22" i="15"/>
  <c r="H22" i="15"/>
  <c r="M22" i="15" s="1"/>
  <c r="AW21" i="15"/>
  <c r="AV21" i="15"/>
  <c r="I21" i="15"/>
  <c r="H21" i="15"/>
  <c r="M21" i="15" s="1"/>
  <c r="AW20" i="15"/>
  <c r="H20" i="15"/>
  <c r="AW19" i="15"/>
  <c r="AV19" i="15"/>
  <c r="I19" i="15"/>
  <c r="H19" i="15"/>
  <c r="M19" i="15" s="1"/>
  <c r="AW18" i="15"/>
  <c r="AV18" i="15"/>
  <c r="I18" i="15"/>
  <c r="H18" i="15"/>
  <c r="M18" i="15" s="1"/>
  <c r="AW17" i="15"/>
  <c r="AV17" i="15"/>
  <c r="I17" i="15"/>
  <c r="H17" i="15"/>
  <c r="M17" i="15" s="1"/>
  <c r="AW16" i="15"/>
  <c r="AW23" i="15" s="1"/>
  <c r="AV16" i="15"/>
  <c r="AV23" i="15" s="1"/>
  <c r="I16" i="15"/>
  <c r="I23" i="15" s="1"/>
  <c r="H16" i="15"/>
  <c r="M16" i="15" s="1"/>
  <c r="M23" i="15" s="1"/>
  <c r="AB14" i="15"/>
  <c r="AA14" i="15"/>
  <c r="AA32" i="15" s="1"/>
  <c r="Z14" i="15"/>
  <c r="Z32" i="15" s="1"/>
  <c r="Y14" i="15"/>
  <c r="Y32" i="15" s="1"/>
  <c r="X14" i="15"/>
  <c r="X32" i="15" s="1"/>
  <c r="W14" i="15"/>
  <c r="V14" i="15"/>
  <c r="U14" i="15"/>
  <c r="T14" i="15"/>
  <c r="S14" i="15"/>
  <c r="R14" i="15"/>
  <c r="Q14" i="15"/>
  <c r="P14" i="15"/>
  <c r="O14" i="15"/>
  <c r="N14" i="15"/>
  <c r="L14" i="15"/>
  <c r="K14" i="15"/>
  <c r="J14" i="15"/>
  <c r="G14" i="15"/>
  <c r="AW13" i="15"/>
  <c r="AV13" i="15"/>
  <c r="I13" i="15"/>
  <c r="H13" i="15"/>
  <c r="M13" i="15" s="1"/>
  <c r="AW12" i="15"/>
  <c r="AV12" i="15"/>
  <c r="I12" i="15"/>
  <c r="H12" i="15"/>
  <c r="M12" i="15" s="1"/>
  <c r="AW11" i="15"/>
  <c r="AW14" i="15" s="1"/>
  <c r="AV11" i="15"/>
  <c r="AV14" i="15" s="1"/>
  <c r="I11" i="15"/>
  <c r="I14" i="15" s="1"/>
  <c r="H11" i="15"/>
  <c r="H14" i="15" s="1"/>
  <c r="AT32" i="15" l="1"/>
  <c r="AB32" i="15"/>
  <c r="H60" i="15"/>
  <c r="AV64" i="15"/>
  <c r="K61" i="15"/>
  <c r="I32" i="15"/>
  <c r="I60" i="15"/>
  <c r="I61" i="15" s="1"/>
  <c r="AW64" i="15"/>
  <c r="M59" i="15"/>
  <c r="J61" i="15"/>
  <c r="L61" i="15"/>
  <c r="H23" i="15"/>
  <c r="H32" i="15" s="1"/>
  <c r="AB23" i="15"/>
  <c r="M25" i="15"/>
  <c r="M27" i="15" s="1"/>
  <c r="AB27" i="15"/>
  <c r="AT31" i="15"/>
  <c r="G60" i="15"/>
  <c r="M11" i="15"/>
  <c r="M14" i="15" s="1"/>
  <c r="M32" i="15" s="1"/>
  <c r="W23" i="15"/>
  <c r="W32" i="15" s="1"/>
  <c r="AB31" i="15"/>
  <c r="M36" i="15"/>
  <c r="M40" i="15" s="1"/>
  <c r="G61" i="15" l="1"/>
  <c r="Q67" i="15" s="1"/>
  <c r="W67" i="15" s="1"/>
  <c r="M60" i="15"/>
  <c r="M61" i="15" s="1"/>
  <c r="H61" i="15"/>
  <c r="Q68" i="15" l="1"/>
  <c r="I39" i="14" l="1"/>
  <c r="H39" i="14"/>
  <c r="M39" i="14" s="1"/>
  <c r="H56" i="14"/>
  <c r="I46" i="14"/>
  <c r="I45" i="14"/>
  <c r="H44" i="14"/>
  <c r="H43" i="14"/>
  <c r="G57" i="14"/>
  <c r="AA57" i="14" s="1"/>
  <c r="I35" i="14"/>
  <c r="H35" i="14"/>
  <c r="M35" i="14" s="1"/>
  <c r="I47" i="14"/>
  <c r="H47" i="14"/>
  <c r="I38" i="14"/>
  <c r="H38" i="14"/>
  <c r="AV20" i="14"/>
  <c r="H20" i="14"/>
  <c r="Z60" i="14"/>
  <c r="Y60" i="14"/>
  <c r="X60" i="14"/>
  <c r="U57" i="14"/>
  <c r="T57" i="14"/>
  <c r="S57" i="14"/>
  <c r="S58" i="14" s="1"/>
  <c r="R57" i="14"/>
  <c r="Q57" i="14"/>
  <c r="P57" i="14"/>
  <c r="O57" i="14"/>
  <c r="O58" i="14" s="1"/>
  <c r="N57" i="14"/>
  <c r="L57" i="14"/>
  <c r="K57" i="14"/>
  <c r="J57" i="14"/>
  <c r="J58" i="14" s="1"/>
  <c r="I54" i="14"/>
  <c r="H54" i="14"/>
  <c r="I53" i="14"/>
  <c r="H53" i="14"/>
  <c r="I52" i="14"/>
  <c r="H52" i="14"/>
  <c r="I51" i="14"/>
  <c r="H51" i="14"/>
  <c r="I50" i="14"/>
  <c r="H50" i="14"/>
  <c r="I49" i="14"/>
  <c r="H49" i="14"/>
  <c r="M49" i="14" s="1"/>
  <c r="I48" i="14"/>
  <c r="H48" i="14"/>
  <c r="I55" i="14"/>
  <c r="I57" i="14" s="1"/>
  <c r="H55" i="14"/>
  <c r="M55" i="14" s="1"/>
  <c r="H46" i="14"/>
  <c r="AV45" i="14"/>
  <c r="AU45" i="14"/>
  <c r="H45" i="14"/>
  <c r="H57" i="14" s="1"/>
  <c r="Z41" i="14"/>
  <c r="Y41" i="14"/>
  <c r="X41" i="14"/>
  <c r="W41" i="14"/>
  <c r="V41" i="14"/>
  <c r="U41" i="14"/>
  <c r="T41" i="14"/>
  <c r="T58" i="14" s="1"/>
  <c r="S41" i="14"/>
  <c r="R41" i="14"/>
  <c r="Q41" i="14"/>
  <c r="P41" i="14"/>
  <c r="O41" i="14"/>
  <c r="N41" i="14"/>
  <c r="L41" i="14"/>
  <c r="K41" i="14"/>
  <c r="K58" i="14" s="1"/>
  <c r="J41" i="14"/>
  <c r="G41" i="14"/>
  <c r="AA41" i="14" s="1"/>
  <c r="H40" i="14"/>
  <c r="I37" i="14"/>
  <c r="H37" i="14"/>
  <c r="AU36" i="14"/>
  <c r="I36" i="14"/>
  <c r="I41" i="14" s="1"/>
  <c r="H36" i="14"/>
  <c r="H41" i="14" s="1"/>
  <c r="U31" i="14"/>
  <c r="T31" i="14"/>
  <c r="S31" i="14"/>
  <c r="R31" i="14"/>
  <c r="Q31" i="14"/>
  <c r="P31" i="14"/>
  <c r="N31" i="14"/>
  <c r="L31" i="14"/>
  <c r="K31" i="14"/>
  <c r="J31" i="14"/>
  <c r="I31" i="14"/>
  <c r="G31" i="14"/>
  <c r="AS31" i="14" s="1"/>
  <c r="H30" i="14"/>
  <c r="H29" i="14"/>
  <c r="U27" i="14"/>
  <c r="T27" i="14"/>
  <c r="S27" i="14"/>
  <c r="R27" i="14"/>
  <c r="Q27" i="14"/>
  <c r="P27" i="14"/>
  <c r="N27" i="14"/>
  <c r="L27" i="14"/>
  <c r="K27" i="14"/>
  <c r="J27" i="14"/>
  <c r="G27" i="14"/>
  <c r="AS27" i="14" s="1"/>
  <c r="I26" i="14"/>
  <c r="H26" i="14"/>
  <c r="AV25" i="14"/>
  <c r="I25" i="14"/>
  <c r="I27" i="14" s="1"/>
  <c r="H25" i="14"/>
  <c r="H27" i="14" s="1"/>
  <c r="U23" i="14"/>
  <c r="T23" i="14"/>
  <c r="T32" i="14" s="1"/>
  <c r="T59" i="14" s="1"/>
  <c r="T60" i="14" s="1"/>
  <c r="S23" i="14"/>
  <c r="R23" i="14"/>
  <c r="Q23" i="14"/>
  <c r="P23" i="14"/>
  <c r="P32" i="14" s="1"/>
  <c r="O23" i="14"/>
  <c r="N23" i="14"/>
  <c r="L23" i="14"/>
  <c r="K23" i="14"/>
  <c r="J23" i="14"/>
  <c r="G23" i="14"/>
  <c r="AA23" i="14" s="1"/>
  <c r="AV22" i="14"/>
  <c r="AU22" i="14"/>
  <c r="I22" i="14"/>
  <c r="H22" i="14"/>
  <c r="AV21" i="14"/>
  <c r="AU21" i="14"/>
  <c r="I21" i="14"/>
  <c r="H21" i="14"/>
  <c r="AV19" i="14"/>
  <c r="AU19" i="14"/>
  <c r="I19" i="14"/>
  <c r="H19" i="14"/>
  <c r="AV18" i="14"/>
  <c r="AU18" i="14"/>
  <c r="I18" i="14"/>
  <c r="H18" i="14"/>
  <c r="AV17" i="14"/>
  <c r="AU17" i="14"/>
  <c r="I17" i="14"/>
  <c r="H17" i="14"/>
  <c r="AV16" i="14"/>
  <c r="AV23" i="14" s="1"/>
  <c r="AU16" i="14"/>
  <c r="AU23" i="14" s="1"/>
  <c r="I16" i="14"/>
  <c r="H16" i="14"/>
  <c r="M16" i="14" s="1"/>
  <c r="Z14" i="14"/>
  <c r="Z32" i="14" s="1"/>
  <c r="Y14" i="14"/>
  <c r="Y32" i="14" s="1"/>
  <c r="X14" i="14"/>
  <c r="X32" i="14" s="1"/>
  <c r="W14" i="14"/>
  <c r="W32" i="14" s="1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A14" i="14"/>
  <c r="AV13" i="14"/>
  <c r="AU13" i="14"/>
  <c r="I13" i="14"/>
  <c r="H13" i="14"/>
  <c r="M13" i="14" s="1"/>
  <c r="AV12" i="14"/>
  <c r="AU12" i="14"/>
  <c r="I12" i="14"/>
  <c r="H12" i="14"/>
  <c r="M12" i="14" s="1"/>
  <c r="AV11" i="14"/>
  <c r="AU11" i="14"/>
  <c r="AU14" i="14" s="1"/>
  <c r="I11" i="14"/>
  <c r="I14" i="14"/>
  <c r="H11" i="14"/>
  <c r="AV14" i="14"/>
  <c r="AS23" i="14"/>
  <c r="AA27" i="14"/>
  <c r="M29" i="14"/>
  <c r="M11" i="14"/>
  <c r="M26" i="14"/>
  <c r="M53" i="14"/>
  <c r="M47" i="14"/>
  <c r="R58" i="14"/>
  <c r="I23" i="14"/>
  <c r="K32" i="14"/>
  <c r="M25" i="14"/>
  <c r="M27" i="14" s="1"/>
  <c r="M31" i="14"/>
  <c r="AA31" i="14"/>
  <c r="T33" i="1"/>
  <c r="Q33" i="1"/>
  <c r="N33" i="1"/>
  <c r="G33" i="1"/>
  <c r="W30" i="1"/>
  <c r="W33" i="1"/>
  <c r="V23" i="14" l="1"/>
  <c r="I32" i="14"/>
  <c r="I59" i="14" s="1"/>
  <c r="M36" i="14"/>
  <c r="M41" i="14" s="1"/>
  <c r="M17" i="14"/>
  <c r="M18" i="14"/>
  <c r="M19" i="14"/>
  <c r="M21" i="14"/>
  <c r="M22" i="14"/>
  <c r="S32" i="14"/>
  <c r="S59" i="14" s="1"/>
  <c r="S60" i="14" s="1"/>
  <c r="L58" i="14"/>
  <c r="I58" i="14"/>
  <c r="M51" i="14"/>
  <c r="M57" i="14" s="1"/>
  <c r="M58" i="14" s="1"/>
  <c r="M38" i="14"/>
  <c r="H58" i="14"/>
  <c r="M23" i="14"/>
  <c r="AV62" i="14"/>
  <c r="J32" i="14"/>
  <c r="J59" i="14" s="1"/>
  <c r="L32" i="14"/>
  <c r="O32" i="14"/>
  <c r="O59" i="14" s="1"/>
  <c r="O60" i="14" s="1"/>
  <c r="R32" i="14"/>
  <c r="R59" i="14" s="1"/>
  <c r="R60" i="14" s="1"/>
  <c r="G58" i="14"/>
  <c r="V32" i="14"/>
  <c r="K59" i="14"/>
  <c r="H14" i="14"/>
  <c r="N32" i="14"/>
  <c r="Q32" i="14"/>
  <c r="U32" i="14"/>
  <c r="M37" i="14"/>
  <c r="P58" i="14"/>
  <c r="P59" i="14" s="1"/>
  <c r="P60" i="14" s="1"/>
  <c r="M48" i="14"/>
  <c r="M50" i="14"/>
  <c r="M52" i="14"/>
  <c r="M54" i="14"/>
  <c r="N58" i="14"/>
  <c r="Q58" i="14"/>
  <c r="U58" i="14"/>
  <c r="H23" i="14"/>
  <c r="M14" i="14"/>
  <c r="AU62" i="14"/>
  <c r="C33" i="1"/>
  <c r="G32" i="14"/>
  <c r="G59" i="14" l="1"/>
  <c r="M32" i="14"/>
  <c r="M59" i="14" s="1"/>
  <c r="Q59" i="14"/>
  <c r="Q60" i="14" s="1"/>
  <c r="H32" i="14"/>
  <c r="L59" i="14"/>
  <c r="U59" i="14"/>
  <c r="U60" i="14" s="1"/>
  <c r="N59" i="14"/>
  <c r="N60" i="14" s="1"/>
  <c r="H59" i="14"/>
  <c r="AA32" i="14"/>
  <c r="AS32" i="14"/>
  <c r="P65" i="14"/>
  <c r="V65" i="14" s="1"/>
  <c r="P66" i="14"/>
</calcChain>
</file>

<file path=xl/sharedStrings.xml><?xml version="1.0" encoding="utf-8"?>
<sst xmlns="http://schemas.openxmlformats.org/spreadsheetml/2006/main" count="457" uniqueCount="215">
  <si>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</si>
  <si>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</si>
  <si>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</si>
  <si>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</si>
  <si>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</si>
  <si>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</si>
  <si>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</si>
  <si>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</si>
  <si>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</si>
  <si>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</si>
  <si>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</si>
  <si>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</si>
  <si>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</si>
  <si>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</si>
  <si>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</si>
  <si>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</si>
  <si>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</si>
  <si>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</si>
  <si>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</si>
  <si>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</si>
  <si>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</si>
  <si>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</si>
  <si>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</si>
  <si>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</si>
  <si>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</si>
  <si>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</si>
  <si>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</si>
  <si>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</si>
  <si>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</si>
  <si>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</si>
  <si>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</si>
  <si>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</si>
  <si>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</si>
  <si>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</si>
  <si>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</si>
  <si>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</si>
  <si>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</si>
  <si>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</si>
  <si>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</si>
  <si>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</si>
  <si>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</si>
  <si>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</si>
  <si>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</si>
  <si>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</si>
  <si>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</si>
  <si>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</si>
  <si>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</si>
  <si>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</si>
  <si>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</si>
  <si>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</si>
  <si>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</si>
  <si>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</si>
  <si>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</si>
  <si>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</si>
  <si>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</si>
  <si>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</si>
  <si>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</si>
  <si>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</si>
  <si>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</si>
  <si>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</si>
  <si>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</si>
  <si>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</si>
  <si>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</si>
  <si>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</si>
  <si>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</si>
  <si>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</si>
  <si>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</si>
  <si>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</si>
  <si>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</si>
  <si>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</si>
  <si>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</si>
  <si>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</si>
  <si>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</si>
  <si>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</si>
  <si>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</si>
  <si>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</si>
  <si>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</si>
  <si>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</si>
  <si>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</si>
  <si>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</si>
  <si>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</si>
  <si>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</si>
  <si>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</si>
  <si>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</si>
  <si>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</si>
  <si>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</si>
  <si>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</si>
  <si>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</si>
  <si>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</si>
  <si>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</si>
  <si>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</si>
  <si>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</si>
  <si>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</si>
  <si>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</si>
  <si>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</si>
  <si>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</si>
  <si>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</si>
  <si>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</si>
  <si>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</si>
  <si>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</si>
  <si>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</si>
  <si>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</si>
  <si>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</si>
  <si>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</si>
  <si>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</si>
  <si>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</si>
  <si>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</si>
  <si>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</si>
  <si>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</si>
  <si>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</si>
  <si>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</si>
  <si>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</si>
  <si>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</si>
  <si>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</si>
  <si>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</si>
  <si>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</si>
  <si>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</si>
  <si>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</si>
  <si>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</si>
  <si>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</si>
  <si>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</si>
  <si>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</si>
  <si>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</si>
  <si>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</si>
  <si>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</si>
  <si>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</si>
  <si>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</si>
  <si>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</si>
  <si>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</si>
  <si>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</si>
  <si>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</si>
  <si>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</si>
  <si>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</si>
  <si>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</si>
  <si>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</si>
  <si>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Ділова риторика, діловий протокол</t>
  </si>
  <si>
    <t>Адміністративно-управлінська практика</t>
  </si>
  <si>
    <t>1.4.2</t>
  </si>
  <si>
    <t>Публічне управління у сфері національної безпеки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</si>
  <si>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</si>
  <si>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</si>
  <si>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</si>
  <si>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</si>
  <si>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</si>
  <si>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</si>
  <si>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</si>
  <si>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</si>
  <si>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>Форма  атестації (екзамен, кваліфікаційна робота)</t>
  </si>
  <si>
    <t>Єдиний державний кваліфікаційний іспит</t>
  </si>
  <si>
    <t>Є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</si>
  <si>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</si>
  <si>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</si>
  <si>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</si>
  <si>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</si>
  <si>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</si>
  <si>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</si>
  <si>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</si>
  <si>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</si>
  <si>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</si>
  <si>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</si>
  <si>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</si>
  <si>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</si>
  <si>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</si>
  <si>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</si>
  <si>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</si>
  <si>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</si>
  <si>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</si>
  <si>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</si>
  <si>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</si>
  <si>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</si>
  <si>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</si>
  <si>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</si>
  <si>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</si>
  <si>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</si>
  <si>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Державна політика та врядування</t>
  </si>
  <si>
    <t>Публічне управління та публічна служба</t>
  </si>
  <si>
    <t xml:space="preserve">Міждисциплінарна курсова робота </t>
  </si>
  <si>
    <t>Регіональне управління та місцеве самоврядування</t>
  </si>
  <si>
    <t>2.1.5</t>
  </si>
  <si>
    <t>Стратегічне управління та управління змінами</t>
  </si>
  <si>
    <t>Управління публічними закупівлями</t>
  </si>
  <si>
    <t>О.О. Шевченко</t>
  </si>
  <si>
    <t>Управління проектами та програмами в публічній сфері</t>
  </si>
  <si>
    <t>Комплексний тренінг професійних компетенцій зі спеціальності</t>
  </si>
  <si>
    <t>Публічна політика та євроінтеграційні процеси</t>
  </si>
  <si>
    <t xml:space="preserve">Адвокація в публічному управлінні </t>
  </si>
  <si>
    <t>Комунікація та взаємодія для державних службовців</t>
  </si>
  <si>
    <t>1.1.1</t>
  </si>
  <si>
    <t>Управління проектами в публічній сфері</t>
  </si>
  <si>
    <t>корегування назви</t>
  </si>
  <si>
    <t>Курсова робота "Управління проектами в публічній сфері</t>
  </si>
  <si>
    <t>Національна  безпека держави</t>
  </si>
  <si>
    <t xml:space="preserve">Охорона праці в галузі та цивільний захист </t>
  </si>
  <si>
    <t>Управління змінами</t>
  </si>
  <si>
    <t>Стратегічне управління соціально-економічним розвитком</t>
  </si>
  <si>
    <t>Правове регулювання адміністративної діяльності</t>
  </si>
  <si>
    <t>О.В. Шубна</t>
  </si>
  <si>
    <t>міждисц курсова</t>
  </si>
  <si>
    <t>вилучено, замість неї тренінг</t>
  </si>
  <si>
    <t>вилучено</t>
  </si>
  <si>
    <t xml:space="preserve">     </t>
  </si>
  <si>
    <r>
      <t xml:space="preserve">з галузі знань: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</si>
  <si>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D4 Публічне управління та адміністрування</t>
    </r>
  </si>
  <si>
    <t>протокол №  9</t>
  </si>
  <si>
    <t>Кваліфікація:  магістр публічного управління та адміністрування</t>
  </si>
  <si>
    <t xml:space="preserve"> Т/П</t>
  </si>
  <si>
    <t>З</t>
  </si>
  <si>
    <t>4+90*</t>
  </si>
  <si>
    <t>90 год.*</t>
  </si>
  <si>
    <t xml:space="preserve">Примітка. * 1 день (6 годин)  на тиждень </t>
  </si>
  <si>
    <t>кількість тижнів 
у семестрі</t>
  </si>
  <si>
    <t>"      "   квітня    2026   р.</t>
  </si>
  <si>
    <t>В.о. ректора ________________________</t>
  </si>
  <si>
    <t xml:space="preserve">           (Томашевський Р.С.)</t>
  </si>
  <si>
    <t>Позначення: Т – теоретичне навчання; З-заліковий тиждень; С – екзаменаційна сесія;  П – практика; К – канікули; Д– виконання кваліфікаційної роботи; А –  атестація; Є - ЄДКІ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</si>
</sst>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71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166" fontId="33" fillId="8" borderId="0" xfId="2" applyNumberFormat="1" applyFont="1" applyFill="1" applyBorder="1" applyAlignment="1" applyProtection="1">
      <alignment vertical="center"/>
    </xf>
    <xf numFmtId="166" fontId="33" fillId="8" borderId="1" xfId="2" applyNumberFormat="1" applyFont="1" applyFill="1" applyBorder="1" applyAlignment="1" applyProtection="1">
      <alignment vertical="center"/>
    </xf>
    <xf numFmtId="166" fontId="33" fillId="8" borderId="0" xfId="0" applyNumberFormat="1" applyFont="1" applyFill="1" applyAlignment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49" fontId="2" fillId="0" borderId="6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0" borderId="1" xfId="0" applyFont="1" applyFill="1" applyBorder="1"/>
    <xf numFmtId="166" fontId="29" fillId="0" borderId="51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9" fillId="0" borderId="52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84" xfId="2" applyNumberFormat="1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left" wrapText="1"/>
    </xf>
    <xf numFmtId="0" fontId="29" fillId="0" borderId="1" xfId="0" applyFont="1" applyFill="1" applyBorder="1"/>
    <xf numFmtId="49" fontId="2" fillId="0" borderId="3" xfId="2" applyNumberFormat="1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7" fontId="6" fillId="0" borderId="24" xfId="2" applyNumberFormat="1" applyFont="1" applyFill="1" applyBorder="1" applyAlignment="1" applyProtection="1">
      <alignment horizontal="center" vertical="center"/>
    </xf>
    <xf numFmtId="167" fontId="6" fillId="0" borderId="22" xfId="2" applyNumberFormat="1" applyFont="1" applyFill="1" applyBorder="1" applyAlignment="1" applyProtection="1">
      <alignment horizontal="center" vertical="center"/>
    </xf>
    <xf numFmtId="167" fontId="6" fillId="0" borderId="23" xfId="2" applyNumberFormat="1" applyFont="1" applyFill="1" applyBorder="1" applyAlignment="1" applyProtection="1">
      <alignment horizontal="center" vertical="center"/>
    </xf>
    <xf numFmtId="0" fontId="2" fillId="0" borderId="34" xfId="2" applyNumberFormat="1" applyFont="1" applyFill="1" applyBorder="1" applyAlignment="1" applyProtection="1">
      <alignment horizontal="center" vertical="center"/>
    </xf>
    <xf numFmtId="0" fontId="2" fillId="0" borderId="36" xfId="2" applyNumberFormat="1" applyFont="1" applyFill="1" applyBorder="1" applyAlignment="1" applyProtection="1">
      <alignment horizontal="center" vertical="center"/>
    </xf>
    <xf numFmtId="167" fontId="6" fillId="0" borderId="85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>
      <alignment horizontal="center" vertical="center" wrapText="1"/>
    </xf>
    <xf numFmtId="0" fontId="2" fillId="0" borderId="60" xfId="2" applyNumberFormat="1" applyFont="1" applyFill="1" applyBorder="1" applyAlignment="1">
      <alignment horizontal="center" vertical="center" wrapText="1"/>
    </xf>
    <xf numFmtId="0" fontId="2" fillId="0" borderId="85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5" fontId="6" fillId="0" borderId="4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 applyProtection="1">
      <alignment horizontal="center" vertical="center"/>
    </xf>
    <xf numFmtId="165" fontId="6" fillId="0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0" borderId="70" xfId="2" applyNumberFormat="1" applyFont="1" applyFill="1" applyBorder="1" applyAlignment="1" applyProtection="1">
      <alignment horizontal="center" vertical="center"/>
    </xf>
    <xf numFmtId="167" fontId="6" fillId="0" borderId="89" xfId="2" applyNumberFormat="1" applyFont="1" applyFill="1" applyBorder="1" applyAlignment="1" applyProtection="1">
      <alignment horizontal="center" vertical="center"/>
    </xf>
    <xf numFmtId="167" fontId="6" fillId="0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0" borderId="39" xfId="2" applyNumberFormat="1" applyFont="1" applyFill="1" applyBorder="1" applyAlignment="1" applyProtection="1">
      <alignment horizontal="center" vertical="center"/>
    </xf>
    <xf numFmtId="167" fontId="6" fillId="0" borderId="4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167" fontId="6" fillId="0" borderId="10" xfId="2" applyNumberFormat="1" applyFont="1" applyFill="1" applyBorder="1" applyAlignment="1" applyProtection="1">
      <alignment horizontal="center" vertical="center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 wrapText="1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68</xdr:row>
      <xdr:rowOff>156881</xdr:rowOff>
    </xdr:from>
    <xdr:to>
      <xdr:col>5</xdr:col>
      <xdr:colOff>33618</xdr:colOff>
      <xdr:row>71</xdr:row>
      <xdr:rowOff>5228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6678706" y="16405410"/>
          <a:ext cx="739588" cy="4534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56029</xdr:colOff>
      <xdr:row>71</xdr:row>
      <xdr:rowOff>44823</xdr:rowOff>
    </xdr:from>
    <xdr:to>
      <xdr:col>5</xdr:col>
      <xdr:colOff>235324</xdr:colOff>
      <xdr:row>73</xdr:row>
      <xdr:rowOff>13409</xdr:rowOff>
    </xdr:to>
    <xdr:sp macro="" textlink="">
      <xdr:nvSpPr>
        <xdr:cNvPr id="3" name="Полилиния 2"/>
        <xdr:cNvSpPr>
          <a:spLocks/>
        </xdr:cNvSpPr>
      </xdr:nvSpPr>
      <xdr:spPr>
        <a:xfrm>
          <a:off x="6958853" y="16898470"/>
          <a:ext cx="661147" cy="371998"/>
        </a:xfrm>
        <a:custGeom>
          <a:avLst/>
          <a:gdLst/>
          <a:ahLst/>
          <a:cxnLst/>
          <a:rect l="l" t="t" r="r" b="b"/>
          <a:pathLst>
            <a:path w="1163320" h="556895">
              <a:moveTo>
                <a:pt x="179" y="256074"/>
              </a:moveTo>
              <a:lnTo>
                <a:pt x="0" y="255744"/>
              </a:lnTo>
              <a:lnTo>
                <a:pt x="179" y="255534"/>
              </a:lnTo>
              <a:lnTo>
                <a:pt x="6180" y="253917"/>
              </a:lnTo>
              <a:lnTo>
                <a:pt x="7659" y="253580"/>
              </a:lnTo>
              <a:lnTo>
                <a:pt x="9138" y="253242"/>
              </a:lnTo>
              <a:lnTo>
                <a:pt x="10854" y="252634"/>
              </a:lnTo>
              <a:lnTo>
                <a:pt x="12648" y="252108"/>
              </a:lnTo>
              <a:lnTo>
                <a:pt x="14442" y="251583"/>
              </a:lnTo>
              <a:lnTo>
                <a:pt x="16414" y="251138"/>
              </a:lnTo>
              <a:lnTo>
                <a:pt x="18420" y="250428"/>
              </a:lnTo>
              <a:lnTo>
                <a:pt x="20426" y="249718"/>
              </a:lnTo>
              <a:lnTo>
                <a:pt x="22552" y="248890"/>
              </a:lnTo>
              <a:lnTo>
                <a:pt x="24682" y="247848"/>
              </a:lnTo>
              <a:lnTo>
                <a:pt x="26813" y="246807"/>
              </a:lnTo>
              <a:lnTo>
                <a:pt x="29194" y="245569"/>
              </a:lnTo>
              <a:lnTo>
                <a:pt x="31205" y="244179"/>
              </a:lnTo>
              <a:lnTo>
                <a:pt x="33215" y="242789"/>
              </a:lnTo>
              <a:lnTo>
                <a:pt x="34959" y="241016"/>
              </a:lnTo>
              <a:lnTo>
                <a:pt x="36748" y="239509"/>
              </a:lnTo>
              <a:lnTo>
                <a:pt x="38537" y="238001"/>
              </a:lnTo>
              <a:lnTo>
                <a:pt x="40205" y="236442"/>
              </a:lnTo>
              <a:lnTo>
                <a:pt x="41939" y="235132"/>
              </a:lnTo>
              <a:lnTo>
                <a:pt x="43672" y="233821"/>
              </a:lnTo>
              <a:lnTo>
                <a:pt x="45559" y="232815"/>
              </a:lnTo>
              <a:lnTo>
                <a:pt x="47150" y="231646"/>
              </a:lnTo>
              <a:lnTo>
                <a:pt x="48742" y="230477"/>
              </a:lnTo>
              <a:lnTo>
                <a:pt x="50057" y="229198"/>
              </a:lnTo>
              <a:lnTo>
                <a:pt x="51487" y="228118"/>
              </a:lnTo>
              <a:lnTo>
                <a:pt x="52916" y="227039"/>
              </a:lnTo>
              <a:lnTo>
                <a:pt x="54262" y="226201"/>
              </a:lnTo>
              <a:lnTo>
                <a:pt x="55728" y="225170"/>
              </a:lnTo>
              <a:lnTo>
                <a:pt x="57193" y="224139"/>
              </a:lnTo>
              <a:lnTo>
                <a:pt x="58685" y="223124"/>
              </a:lnTo>
              <a:lnTo>
                <a:pt x="60280" y="221932"/>
              </a:lnTo>
              <a:lnTo>
                <a:pt x="61874" y="220741"/>
              </a:lnTo>
              <a:lnTo>
                <a:pt x="63545" y="219271"/>
              </a:lnTo>
              <a:lnTo>
                <a:pt x="65292" y="218022"/>
              </a:lnTo>
              <a:lnTo>
                <a:pt x="67040" y="216773"/>
              </a:lnTo>
              <a:lnTo>
                <a:pt x="69056" y="215684"/>
              </a:lnTo>
              <a:lnTo>
                <a:pt x="70763" y="214439"/>
              </a:lnTo>
              <a:lnTo>
                <a:pt x="77957" y="207677"/>
              </a:lnTo>
              <a:lnTo>
                <a:pt x="79141" y="206089"/>
              </a:lnTo>
              <a:lnTo>
                <a:pt x="80324" y="204501"/>
              </a:lnTo>
              <a:lnTo>
                <a:pt x="81398" y="202618"/>
              </a:lnTo>
              <a:lnTo>
                <a:pt x="82634" y="201021"/>
              </a:lnTo>
              <a:lnTo>
                <a:pt x="89486" y="194197"/>
              </a:lnTo>
              <a:lnTo>
                <a:pt x="91105" y="193048"/>
              </a:lnTo>
              <a:lnTo>
                <a:pt x="92725" y="191898"/>
              </a:lnTo>
              <a:lnTo>
                <a:pt x="94466" y="191020"/>
              </a:lnTo>
              <a:lnTo>
                <a:pt x="96274" y="189616"/>
              </a:lnTo>
              <a:lnTo>
                <a:pt x="98082" y="188212"/>
              </a:lnTo>
              <a:lnTo>
                <a:pt x="100178" y="186457"/>
              </a:lnTo>
              <a:lnTo>
                <a:pt x="101953" y="184625"/>
              </a:lnTo>
              <a:lnTo>
                <a:pt x="103728" y="182792"/>
              </a:lnTo>
              <a:lnTo>
                <a:pt x="105286" y="180717"/>
              </a:lnTo>
              <a:lnTo>
                <a:pt x="106922" y="178623"/>
              </a:lnTo>
              <a:lnTo>
                <a:pt x="108558" y="176528"/>
              </a:lnTo>
              <a:lnTo>
                <a:pt x="119676" y="158615"/>
              </a:lnTo>
              <a:lnTo>
                <a:pt x="121099" y="155873"/>
              </a:lnTo>
              <a:lnTo>
                <a:pt x="122522" y="153130"/>
              </a:lnTo>
              <a:lnTo>
                <a:pt x="124059" y="150369"/>
              </a:lnTo>
              <a:lnTo>
                <a:pt x="125354" y="147711"/>
              </a:lnTo>
              <a:lnTo>
                <a:pt x="126649" y="145052"/>
              </a:lnTo>
              <a:lnTo>
                <a:pt x="127680" y="142446"/>
              </a:lnTo>
              <a:lnTo>
                <a:pt x="128871" y="139922"/>
              </a:lnTo>
              <a:lnTo>
                <a:pt x="130062" y="137397"/>
              </a:lnTo>
              <a:lnTo>
                <a:pt x="131385" y="134952"/>
              </a:lnTo>
              <a:lnTo>
                <a:pt x="132501" y="132564"/>
              </a:lnTo>
              <a:lnTo>
                <a:pt x="133618" y="130176"/>
              </a:lnTo>
              <a:lnTo>
                <a:pt x="134501" y="127867"/>
              </a:lnTo>
              <a:lnTo>
                <a:pt x="135571" y="125593"/>
              </a:lnTo>
              <a:lnTo>
                <a:pt x="136640" y="123319"/>
              </a:lnTo>
              <a:lnTo>
                <a:pt x="137873" y="121111"/>
              </a:lnTo>
              <a:lnTo>
                <a:pt x="138917" y="118921"/>
              </a:lnTo>
              <a:lnTo>
                <a:pt x="139961" y="116731"/>
              </a:lnTo>
              <a:lnTo>
                <a:pt x="140800" y="114769"/>
              </a:lnTo>
              <a:lnTo>
                <a:pt x="141833" y="112453"/>
              </a:lnTo>
              <a:lnTo>
                <a:pt x="142867" y="110138"/>
              </a:lnTo>
              <a:lnTo>
                <a:pt x="144086" y="107552"/>
              </a:lnTo>
              <a:lnTo>
                <a:pt x="145119" y="105028"/>
              </a:lnTo>
              <a:lnTo>
                <a:pt x="150258" y="89671"/>
              </a:lnTo>
              <a:lnTo>
                <a:pt x="150881" y="87170"/>
              </a:lnTo>
              <a:lnTo>
                <a:pt x="151367" y="84704"/>
              </a:lnTo>
              <a:lnTo>
                <a:pt x="151767" y="82296"/>
              </a:lnTo>
              <a:lnTo>
                <a:pt x="152168" y="79889"/>
              </a:lnTo>
              <a:lnTo>
                <a:pt x="152439" y="77537"/>
              </a:lnTo>
              <a:lnTo>
                <a:pt x="152660" y="75227"/>
              </a:lnTo>
              <a:lnTo>
                <a:pt x="152881" y="72916"/>
              </a:lnTo>
              <a:lnTo>
                <a:pt x="153222" y="61849"/>
              </a:lnTo>
              <a:lnTo>
                <a:pt x="153236" y="59680"/>
              </a:lnTo>
              <a:lnTo>
                <a:pt x="153205" y="57544"/>
              </a:lnTo>
              <a:lnTo>
                <a:pt x="153177" y="55413"/>
              </a:lnTo>
              <a:lnTo>
                <a:pt x="153149" y="53282"/>
              </a:lnTo>
              <a:lnTo>
                <a:pt x="153098" y="51174"/>
              </a:lnTo>
              <a:lnTo>
                <a:pt x="153053" y="49065"/>
              </a:lnTo>
              <a:lnTo>
                <a:pt x="153009" y="46956"/>
              </a:lnTo>
              <a:lnTo>
                <a:pt x="153136" y="44679"/>
              </a:lnTo>
              <a:lnTo>
                <a:pt x="152910" y="42760"/>
              </a:lnTo>
              <a:lnTo>
                <a:pt x="138485" y="29886"/>
              </a:lnTo>
              <a:lnTo>
                <a:pt x="136987" y="30049"/>
              </a:lnTo>
              <a:lnTo>
                <a:pt x="135396" y="30542"/>
              </a:lnTo>
              <a:lnTo>
                <a:pt x="133806" y="31036"/>
              </a:lnTo>
              <a:lnTo>
                <a:pt x="132227" y="32077"/>
              </a:lnTo>
              <a:lnTo>
                <a:pt x="130564" y="32980"/>
              </a:lnTo>
              <a:lnTo>
                <a:pt x="128900" y="33884"/>
              </a:lnTo>
              <a:lnTo>
                <a:pt x="127010" y="34828"/>
              </a:lnTo>
              <a:lnTo>
                <a:pt x="125413" y="35962"/>
              </a:lnTo>
              <a:lnTo>
                <a:pt x="118757" y="42788"/>
              </a:lnTo>
              <a:lnTo>
                <a:pt x="117657" y="44466"/>
              </a:lnTo>
              <a:lnTo>
                <a:pt x="107791" y="78818"/>
              </a:lnTo>
              <a:lnTo>
                <a:pt x="107630" y="81402"/>
              </a:lnTo>
              <a:lnTo>
                <a:pt x="107561" y="83958"/>
              </a:lnTo>
              <a:lnTo>
                <a:pt x="107508" y="86442"/>
              </a:lnTo>
              <a:lnTo>
                <a:pt x="107455" y="88926"/>
              </a:lnTo>
              <a:lnTo>
                <a:pt x="107462" y="91351"/>
              </a:lnTo>
              <a:lnTo>
                <a:pt x="107472" y="93723"/>
              </a:lnTo>
              <a:lnTo>
                <a:pt x="107481" y="96095"/>
              </a:lnTo>
              <a:lnTo>
                <a:pt x="107526" y="98402"/>
              </a:lnTo>
              <a:lnTo>
                <a:pt x="107565" y="100675"/>
              </a:lnTo>
              <a:lnTo>
                <a:pt x="107605" y="102947"/>
              </a:lnTo>
              <a:lnTo>
                <a:pt x="107481" y="105163"/>
              </a:lnTo>
              <a:lnTo>
                <a:pt x="107708" y="107359"/>
              </a:lnTo>
              <a:lnTo>
                <a:pt x="107936" y="109556"/>
              </a:lnTo>
              <a:lnTo>
                <a:pt x="108108" y="111708"/>
              </a:lnTo>
              <a:lnTo>
                <a:pt x="108931" y="113853"/>
              </a:lnTo>
              <a:lnTo>
                <a:pt x="109754" y="115998"/>
              </a:lnTo>
              <a:lnTo>
                <a:pt x="110944" y="118113"/>
              </a:lnTo>
              <a:lnTo>
                <a:pt x="112645" y="120227"/>
              </a:lnTo>
              <a:lnTo>
                <a:pt x="114344" y="122341"/>
              </a:lnTo>
              <a:lnTo>
                <a:pt x="128061" y="131743"/>
              </a:lnTo>
              <a:lnTo>
                <a:pt x="131167" y="133239"/>
              </a:lnTo>
              <a:lnTo>
                <a:pt x="147305" y="137921"/>
              </a:lnTo>
              <a:lnTo>
                <a:pt x="150378" y="138542"/>
              </a:lnTo>
              <a:lnTo>
                <a:pt x="153724" y="138929"/>
              </a:lnTo>
              <a:lnTo>
                <a:pt x="156207" y="139241"/>
              </a:lnTo>
              <a:lnTo>
                <a:pt x="158689" y="139552"/>
              </a:lnTo>
              <a:lnTo>
                <a:pt x="160794" y="139687"/>
              </a:lnTo>
              <a:lnTo>
                <a:pt x="162200" y="139791"/>
              </a:lnTo>
              <a:lnTo>
                <a:pt x="163605" y="139895"/>
              </a:lnTo>
              <a:lnTo>
                <a:pt x="164551" y="139882"/>
              </a:lnTo>
              <a:lnTo>
                <a:pt x="164729" y="139846"/>
              </a:lnTo>
              <a:lnTo>
                <a:pt x="163855" y="139761"/>
              </a:lnTo>
              <a:lnTo>
                <a:pt x="122396" y="138633"/>
              </a:lnTo>
              <a:lnTo>
                <a:pt x="118870" y="138605"/>
              </a:lnTo>
              <a:lnTo>
                <a:pt x="101251" y="138548"/>
              </a:lnTo>
              <a:lnTo>
                <a:pt x="97967" y="138543"/>
              </a:lnTo>
              <a:lnTo>
                <a:pt x="95009" y="138544"/>
              </a:lnTo>
              <a:lnTo>
                <a:pt x="91864" y="138544"/>
              </a:lnTo>
              <a:lnTo>
                <a:pt x="88719" y="138545"/>
              </a:lnTo>
              <a:lnTo>
                <a:pt x="85460" y="138548"/>
              </a:lnTo>
              <a:lnTo>
                <a:pt x="82379" y="138552"/>
              </a:lnTo>
              <a:lnTo>
                <a:pt x="79298" y="138555"/>
              </a:lnTo>
              <a:lnTo>
                <a:pt x="76263" y="138379"/>
              </a:lnTo>
              <a:lnTo>
                <a:pt x="73378" y="138563"/>
              </a:lnTo>
              <a:lnTo>
                <a:pt x="70494" y="138747"/>
              </a:lnTo>
              <a:lnTo>
                <a:pt x="67726" y="139052"/>
              </a:lnTo>
              <a:lnTo>
                <a:pt x="65070" y="139655"/>
              </a:lnTo>
              <a:lnTo>
                <a:pt x="62414" y="140257"/>
              </a:lnTo>
              <a:lnTo>
                <a:pt x="59891" y="141110"/>
              </a:lnTo>
              <a:lnTo>
                <a:pt x="57441" y="142180"/>
              </a:lnTo>
              <a:lnTo>
                <a:pt x="54991" y="143249"/>
              </a:lnTo>
              <a:lnTo>
                <a:pt x="44778" y="151066"/>
              </a:lnTo>
              <a:lnTo>
                <a:pt x="43196" y="152861"/>
              </a:lnTo>
              <a:lnTo>
                <a:pt x="42106" y="155014"/>
              </a:lnTo>
              <a:lnTo>
                <a:pt x="40877" y="156841"/>
              </a:lnTo>
              <a:lnTo>
                <a:pt x="39649" y="158667"/>
              </a:lnTo>
              <a:lnTo>
                <a:pt x="38429" y="160313"/>
              </a:lnTo>
              <a:lnTo>
                <a:pt x="37406" y="162025"/>
              </a:lnTo>
              <a:lnTo>
                <a:pt x="36383" y="163736"/>
              </a:lnTo>
              <a:lnTo>
                <a:pt x="35666" y="165388"/>
              </a:lnTo>
              <a:lnTo>
                <a:pt x="34740" y="167111"/>
              </a:lnTo>
              <a:lnTo>
                <a:pt x="33813" y="168835"/>
              </a:lnTo>
              <a:lnTo>
                <a:pt x="32749" y="170568"/>
              </a:lnTo>
              <a:lnTo>
                <a:pt x="31849" y="172364"/>
              </a:lnTo>
              <a:lnTo>
                <a:pt x="30948" y="174160"/>
              </a:lnTo>
              <a:lnTo>
                <a:pt x="30252" y="176000"/>
              </a:lnTo>
              <a:lnTo>
                <a:pt x="29338" y="177886"/>
              </a:lnTo>
              <a:lnTo>
                <a:pt x="28423" y="179773"/>
              </a:lnTo>
              <a:lnTo>
                <a:pt x="27309" y="181713"/>
              </a:lnTo>
              <a:lnTo>
                <a:pt x="26364" y="183684"/>
              </a:lnTo>
              <a:lnTo>
                <a:pt x="25418" y="185655"/>
              </a:lnTo>
              <a:lnTo>
                <a:pt x="24464" y="187675"/>
              </a:lnTo>
              <a:lnTo>
                <a:pt x="23664" y="189713"/>
              </a:lnTo>
              <a:lnTo>
                <a:pt x="22863" y="191752"/>
              </a:lnTo>
              <a:lnTo>
                <a:pt x="22332" y="193828"/>
              </a:lnTo>
              <a:lnTo>
                <a:pt x="21560" y="195913"/>
              </a:lnTo>
              <a:lnTo>
                <a:pt x="20788" y="197998"/>
              </a:lnTo>
              <a:lnTo>
                <a:pt x="19839" y="200110"/>
              </a:lnTo>
              <a:lnTo>
                <a:pt x="19032" y="202224"/>
              </a:lnTo>
              <a:lnTo>
                <a:pt x="18226" y="204338"/>
              </a:lnTo>
              <a:lnTo>
                <a:pt x="17409" y="206468"/>
              </a:lnTo>
              <a:lnTo>
                <a:pt x="16723" y="208596"/>
              </a:lnTo>
              <a:lnTo>
                <a:pt x="13665" y="221401"/>
              </a:lnTo>
              <a:lnTo>
                <a:pt x="13330" y="223715"/>
              </a:lnTo>
              <a:lnTo>
                <a:pt x="13096" y="226328"/>
              </a:lnTo>
              <a:lnTo>
                <a:pt x="12906" y="228878"/>
              </a:lnTo>
              <a:lnTo>
                <a:pt x="12716" y="231428"/>
              </a:lnTo>
              <a:lnTo>
                <a:pt x="12608" y="234106"/>
              </a:lnTo>
              <a:lnTo>
                <a:pt x="12522" y="236701"/>
              </a:lnTo>
              <a:lnTo>
                <a:pt x="12437" y="239295"/>
              </a:lnTo>
              <a:lnTo>
                <a:pt x="12410" y="241910"/>
              </a:lnTo>
              <a:lnTo>
                <a:pt x="12391" y="244445"/>
              </a:lnTo>
              <a:lnTo>
                <a:pt x="12372" y="246981"/>
              </a:lnTo>
              <a:lnTo>
                <a:pt x="12391" y="249479"/>
              </a:lnTo>
              <a:lnTo>
                <a:pt x="12409" y="251913"/>
              </a:lnTo>
              <a:lnTo>
                <a:pt x="12427" y="254348"/>
              </a:lnTo>
              <a:lnTo>
                <a:pt x="12465" y="256723"/>
              </a:lnTo>
              <a:lnTo>
                <a:pt x="12498" y="259054"/>
              </a:lnTo>
              <a:lnTo>
                <a:pt x="12531" y="261384"/>
              </a:lnTo>
              <a:lnTo>
                <a:pt x="12572" y="263654"/>
              </a:lnTo>
              <a:lnTo>
                <a:pt x="12607" y="265895"/>
              </a:lnTo>
              <a:lnTo>
                <a:pt x="12642" y="268137"/>
              </a:lnTo>
              <a:lnTo>
                <a:pt x="12678" y="270328"/>
              </a:lnTo>
              <a:lnTo>
                <a:pt x="12708" y="272504"/>
              </a:lnTo>
              <a:lnTo>
                <a:pt x="12738" y="274681"/>
              </a:lnTo>
              <a:lnTo>
                <a:pt x="12585" y="276820"/>
              </a:lnTo>
              <a:lnTo>
                <a:pt x="12788" y="278953"/>
              </a:lnTo>
              <a:lnTo>
                <a:pt x="16472" y="291607"/>
              </a:lnTo>
              <a:lnTo>
                <a:pt x="17727" y="293526"/>
              </a:lnTo>
              <a:lnTo>
                <a:pt x="19731" y="295138"/>
              </a:lnTo>
              <a:lnTo>
                <a:pt x="21454" y="296814"/>
              </a:lnTo>
              <a:lnTo>
                <a:pt x="23176" y="298491"/>
              </a:lnTo>
              <a:lnTo>
                <a:pt x="24782" y="300217"/>
              </a:lnTo>
              <a:lnTo>
                <a:pt x="26805" y="301668"/>
              </a:lnTo>
              <a:lnTo>
                <a:pt x="42098" y="308215"/>
              </a:lnTo>
              <a:lnTo>
                <a:pt x="45196" y="308941"/>
              </a:lnTo>
              <a:lnTo>
                <a:pt x="63494" y="310734"/>
              </a:lnTo>
              <a:lnTo>
                <a:pt x="67407" y="310930"/>
              </a:lnTo>
              <a:lnTo>
                <a:pt x="71518" y="310998"/>
              </a:lnTo>
              <a:lnTo>
                <a:pt x="75659" y="311048"/>
              </a:lnTo>
              <a:lnTo>
                <a:pt x="79800" y="311098"/>
              </a:lnTo>
              <a:lnTo>
                <a:pt x="84070" y="311066"/>
              </a:lnTo>
              <a:lnTo>
                <a:pt x="88341" y="311034"/>
              </a:lnTo>
              <a:lnTo>
                <a:pt x="92612" y="311003"/>
              </a:lnTo>
              <a:lnTo>
                <a:pt x="96956" y="310927"/>
              </a:lnTo>
              <a:lnTo>
                <a:pt x="101285" y="310860"/>
              </a:lnTo>
              <a:lnTo>
                <a:pt x="105614" y="310794"/>
              </a:lnTo>
              <a:lnTo>
                <a:pt x="110155" y="310708"/>
              </a:lnTo>
              <a:lnTo>
                <a:pt x="114318" y="310635"/>
              </a:lnTo>
              <a:lnTo>
                <a:pt x="118480" y="310563"/>
              </a:lnTo>
              <a:lnTo>
                <a:pt x="122528" y="310667"/>
              </a:lnTo>
              <a:lnTo>
                <a:pt x="126259" y="310423"/>
              </a:lnTo>
              <a:lnTo>
                <a:pt x="149016" y="303898"/>
              </a:lnTo>
              <a:lnTo>
                <a:pt x="151018" y="302580"/>
              </a:lnTo>
              <a:lnTo>
                <a:pt x="153020" y="301262"/>
              </a:lnTo>
              <a:lnTo>
                <a:pt x="154809" y="300015"/>
              </a:lnTo>
              <a:lnTo>
                <a:pt x="156638" y="298632"/>
              </a:lnTo>
              <a:lnTo>
                <a:pt x="158469" y="297248"/>
              </a:lnTo>
              <a:lnTo>
                <a:pt x="169223" y="287671"/>
              </a:lnTo>
              <a:lnTo>
                <a:pt x="171255" y="285850"/>
              </a:lnTo>
              <a:lnTo>
                <a:pt x="172971" y="283977"/>
              </a:lnTo>
              <a:lnTo>
                <a:pt x="174687" y="282104"/>
              </a:lnTo>
              <a:lnTo>
                <a:pt x="176322" y="280140"/>
              </a:lnTo>
              <a:lnTo>
                <a:pt x="182684" y="267647"/>
              </a:lnTo>
              <a:lnTo>
                <a:pt x="183459" y="265705"/>
              </a:lnTo>
              <a:lnTo>
                <a:pt x="184233" y="263764"/>
              </a:lnTo>
              <a:lnTo>
                <a:pt x="185097" y="262096"/>
              </a:lnTo>
              <a:lnTo>
                <a:pt x="185826" y="260371"/>
              </a:lnTo>
              <a:lnTo>
                <a:pt x="186556" y="258646"/>
              </a:lnTo>
              <a:lnTo>
                <a:pt x="187252" y="257038"/>
              </a:lnTo>
              <a:lnTo>
                <a:pt x="187835" y="255354"/>
              </a:lnTo>
              <a:lnTo>
                <a:pt x="188418" y="253671"/>
              </a:lnTo>
              <a:lnTo>
                <a:pt x="188912" y="252006"/>
              </a:lnTo>
              <a:lnTo>
                <a:pt x="189323" y="250269"/>
              </a:lnTo>
              <a:lnTo>
                <a:pt x="189733" y="248533"/>
              </a:lnTo>
              <a:lnTo>
                <a:pt x="190849" y="239304"/>
              </a:lnTo>
              <a:lnTo>
                <a:pt x="190983" y="237382"/>
              </a:lnTo>
              <a:lnTo>
                <a:pt x="191047" y="235405"/>
              </a:lnTo>
              <a:lnTo>
                <a:pt x="191097" y="233402"/>
              </a:lnTo>
              <a:lnTo>
                <a:pt x="191147" y="231400"/>
              </a:lnTo>
              <a:lnTo>
                <a:pt x="191329" y="229171"/>
              </a:lnTo>
              <a:lnTo>
                <a:pt x="191149" y="227289"/>
              </a:lnTo>
              <a:lnTo>
                <a:pt x="190969" y="225406"/>
              </a:lnTo>
              <a:lnTo>
                <a:pt x="190641" y="223611"/>
              </a:lnTo>
              <a:lnTo>
                <a:pt x="190016" y="222109"/>
              </a:lnTo>
              <a:lnTo>
                <a:pt x="189392" y="220607"/>
              </a:lnTo>
              <a:lnTo>
                <a:pt x="175823" y="214350"/>
              </a:lnTo>
              <a:lnTo>
                <a:pt x="173356" y="214008"/>
              </a:lnTo>
              <a:lnTo>
                <a:pt x="170391" y="213845"/>
              </a:lnTo>
              <a:lnTo>
                <a:pt x="167536" y="213717"/>
              </a:lnTo>
              <a:lnTo>
                <a:pt x="164680" y="213590"/>
              </a:lnTo>
              <a:lnTo>
                <a:pt x="161795" y="213583"/>
              </a:lnTo>
              <a:lnTo>
                <a:pt x="158691" y="213585"/>
              </a:lnTo>
              <a:lnTo>
                <a:pt x="155586" y="213586"/>
              </a:lnTo>
              <a:lnTo>
                <a:pt x="152151" y="213659"/>
              </a:lnTo>
              <a:lnTo>
                <a:pt x="148911" y="213725"/>
              </a:lnTo>
              <a:lnTo>
                <a:pt x="145670" y="213790"/>
              </a:lnTo>
              <a:lnTo>
                <a:pt x="142545" y="213891"/>
              </a:lnTo>
              <a:lnTo>
                <a:pt x="139247" y="213978"/>
              </a:lnTo>
              <a:lnTo>
                <a:pt x="135950" y="214064"/>
              </a:lnTo>
              <a:lnTo>
                <a:pt x="132431" y="214161"/>
              </a:lnTo>
              <a:lnTo>
                <a:pt x="116309" y="214537"/>
              </a:lnTo>
              <a:lnTo>
                <a:pt x="113503" y="214414"/>
              </a:lnTo>
              <a:lnTo>
                <a:pt x="110483" y="214641"/>
              </a:lnTo>
              <a:lnTo>
                <a:pt x="107463" y="214867"/>
              </a:lnTo>
              <a:lnTo>
                <a:pt x="104301" y="215203"/>
              </a:lnTo>
              <a:lnTo>
                <a:pt x="101299" y="215832"/>
              </a:lnTo>
              <a:lnTo>
                <a:pt x="98296" y="216460"/>
              </a:lnTo>
              <a:lnTo>
                <a:pt x="85320" y="222325"/>
              </a:lnTo>
              <a:lnTo>
                <a:pt x="82920" y="223990"/>
              </a:lnTo>
              <a:lnTo>
                <a:pt x="80467" y="226007"/>
              </a:lnTo>
              <a:lnTo>
                <a:pt x="78066" y="228400"/>
              </a:lnTo>
              <a:lnTo>
                <a:pt x="75665" y="230793"/>
              </a:lnTo>
              <a:lnTo>
                <a:pt x="73267" y="233792"/>
              </a:lnTo>
              <a:lnTo>
                <a:pt x="70914" y="236682"/>
              </a:lnTo>
              <a:lnTo>
                <a:pt x="68561" y="239571"/>
              </a:lnTo>
              <a:lnTo>
                <a:pt x="66238" y="242552"/>
              </a:lnTo>
              <a:lnTo>
                <a:pt x="63949" y="245739"/>
              </a:lnTo>
              <a:lnTo>
                <a:pt x="61660" y="248925"/>
              </a:lnTo>
              <a:lnTo>
                <a:pt x="59409" y="252469"/>
              </a:lnTo>
              <a:lnTo>
                <a:pt x="57182" y="255802"/>
              </a:lnTo>
              <a:lnTo>
                <a:pt x="54955" y="259136"/>
              </a:lnTo>
              <a:lnTo>
                <a:pt x="52763" y="262538"/>
              </a:lnTo>
              <a:lnTo>
                <a:pt x="50585" y="265738"/>
              </a:lnTo>
              <a:lnTo>
                <a:pt x="48407" y="268938"/>
              </a:lnTo>
              <a:lnTo>
                <a:pt x="46078" y="272051"/>
              </a:lnTo>
              <a:lnTo>
                <a:pt x="44115" y="275000"/>
              </a:lnTo>
              <a:lnTo>
                <a:pt x="34124" y="293364"/>
              </a:lnTo>
              <a:lnTo>
                <a:pt x="33301" y="295384"/>
              </a:lnTo>
              <a:lnTo>
                <a:pt x="33635" y="297065"/>
              </a:lnTo>
              <a:lnTo>
                <a:pt x="33968" y="298746"/>
              </a:lnTo>
              <a:lnTo>
                <a:pt x="35033" y="300080"/>
              </a:lnTo>
              <a:lnTo>
                <a:pt x="36987" y="301180"/>
              </a:lnTo>
              <a:lnTo>
                <a:pt x="38941" y="302280"/>
              </a:lnTo>
              <a:lnTo>
                <a:pt x="41668" y="303043"/>
              </a:lnTo>
              <a:lnTo>
                <a:pt x="45360" y="303665"/>
              </a:lnTo>
              <a:lnTo>
                <a:pt x="49052" y="304288"/>
              </a:lnTo>
              <a:lnTo>
                <a:pt x="53225" y="304636"/>
              </a:lnTo>
              <a:lnTo>
                <a:pt x="59137" y="304914"/>
              </a:lnTo>
              <a:lnTo>
                <a:pt x="65049" y="305192"/>
              </a:lnTo>
              <a:lnTo>
                <a:pt x="72476" y="305813"/>
              </a:lnTo>
              <a:lnTo>
                <a:pt x="80832" y="305332"/>
              </a:lnTo>
              <a:lnTo>
                <a:pt x="87325" y="304873"/>
              </a:lnTo>
              <a:lnTo>
                <a:pt x="126001" y="298578"/>
              </a:lnTo>
              <a:lnTo>
                <a:pt x="171557" y="286327"/>
              </a:lnTo>
              <a:lnTo>
                <a:pt x="209007" y="272388"/>
              </a:lnTo>
              <a:lnTo>
                <a:pt x="246948" y="254473"/>
              </a:lnTo>
              <a:lnTo>
                <a:pt x="282683" y="234234"/>
              </a:lnTo>
              <a:lnTo>
                <a:pt x="320401" y="206448"/>
              </a:lnTo>
              <a:lnTo>
                <a:pt x="349843" y="179457"/>
              </a:lnTo>
              <a:lnTo>
                <a:pt x="376246" y="150895"/>
              </a:lnTo>
              <a:lnTo>
                <a:pt x="400174" y="116706"/>
              </a:lnTo>
              <a:lnTo>
                <a:pt x="403019" y="111394"/>
              </a:lnTo>
              <a:lnTo>
                <a:pt x="405863" y="106082"/>
              </a:lnTo>
              <a:lnTo>
                <a:pt x="408240" y="100751"/>
              </a:lnTo>
              <a:lnTo>
                <a:pt x="410550" y="95937"/>
              </a:lnTo>
              <a:lnTo>
                <a:pt x="412860" y="91122"/>
              </a:lnTo>
              <a:lnTo>
                <a:pt x="415049" y="86614"/>
              </a:lnTo>
              <a:lnTo>
                <a:pt x="416879" y="82507"/>
              </a:lnTo>
              <a:lnTo>
                <a:pt x="424554" y="62016"/>
              </a:lnTo>
              <a:lnTo>
                <a:pt x="425340" y="59168"/>
              </a:lnTo>
              <a:lnTo>
                <a:pt x="425842" y="56645"/>
              </a:lnTo>
              <a:lnTo>
                <a:pt x="426248" y="54204"/>
              </a:lnTo>
              <a:lnTo>
                <a:pt x="426654" y="51764"/>
              </a:lnTo>
              <a:lnTo>
                <a:pt x="426843" y="49555"/>
              </a:lnTo>
              <a:lnTo>
                <a:pt x="426990" y="47373"/>
              </a:lnTo>
              <a:lnTo>
                <a:pt x="427137" y="45192"/>
              </a:lnTo>
              <a:lnTo>
                <a:pt x="427137" y="43156"/>
              </a:lnTo>
              <a:lnTo>
                <a:pt x="427129" y="41115"/>
              </a:lnTo>
              <a:lnTo>
                <a:pt x="427122" y="39073"/>
              </a:lnTo>
              <a:lnTo>
                <a:pt x="427028" y="37110"/>
              </a:lnTo>
              <a:lnTo>
                <a:pt x="426944" y="35127"/>
              </a:lnTo>
              <a:lnTo>
                <a:pt x="426861" y="33143"/>
              </a:lnTo>
              <a:lnTo>
                <a:pt x="426735" y="31190"/>
              </a:lnTo>
              <a:lnTo>
                <a:pt x="426628" y="29212"/>
              </a:lnTo>
              <a:lnTo>
                <a:pt x="426520" y="27235"/>
              </a:lnTo>
              <a:lnTo>
                <a:pt x="426581" y="25079"/>
              </a:lnTo>
              <a:lnTo>
                <a:pt x="426300" y="23261"/>
              </a:lnTo>
              <a:lnTo>
                <a:pt x="426019" y="21443"/>
              </a:lnTo>
              <a:lnTo>
                <a:pt x="425622" y="19732"/>
              </a:lnTo>
              <a:lnTo>
                <a:pt x="424943" y="18303"/>
              </a:lnTo>
              <a:lnTo>
                <a:pt x="424263" y="16873"/>
              </a:lnTo>
              <a:lnTo>
                <a:pt x="423345" y="15676"/>
              </a:lnTo>
              <a:lnTo>
                <a:pt x="422221" y="14684"/>
              </a:lnTo>
              <a:lnTo>
                <a:pt x="421098" y="13692"/>
              </a:lnTo>
              <a:lnTo>
                <a:pt x="419716" y="12595"/>
              </a:lnTo>
              <a:lnTo>
                <a:pt x="418202" y="12350"/>
              </a:lnTo>
              <a:lnTo>
                <a:pt x="416688" y="12105"/>
              </a:lnTo>
              <a:lnTo>
                <a:pt x="414949" y="12504"/>
              </a:lnTo>
              <a:lnTo>
                <a:pt x="413137" y="13214"/>
              </a:lnTo>
              <a:lnTo>
                <a:pt x="411325" y="13924"/>
              </a:lnTo>
              <a:lnTo>
                <a:pt x="409343" y="15004"/>
              </a:lnTo>
              <a:lnTo>
                <a:pt x="407330" y="16611"/>
              </a:lnTo>
              <a:lnTo>
                <a:pt x="405318" y="18217"/>
              </a:lnTo>
              <a:lnTo>
                <a:pt x="403012" y="20533"/>
              </a:lnTo>
              <a:lnTo>
                <a:pt x="401061" y="22854"/>
              </a:lnTo>
              <a:lnTo>
                <a:pt x="399110" y="25175"/>
              </a:lnTo>
              <a:lnTo>
                <a:pt x="386289" y="49349"/>
              </a:lnTo>
              <a:lnTo>
                <a:pt x="385104" y="52646"/>
              </a:lnTo>
              <a:lnTo>
                <a:pt x="384138" y="56044"/>
              </a:lnTo>
              <a:lnTo>
                <a:pt x="383339" y="59582"/>
              </a:lnTo>
              <a:lnTo>
                <a:pt x="382540" y="63119"/>
              </a:lnTo>
              <a:lnTo>
                <a:pt x="382326" y="66799"/>
              </a:lnTo>
              <a:lnTo>
                <a:pt x="381497" y="70574"/>
              </a:lnTo>
              <a:lnTo>
                <a:pt x="380667" y="74350"/>
              </a:lnTo>
              <a:lnTo>
                <a:pt x="379426" y="78264"/>
              </a:lnTo>
              <a:lnTo>
                <a:pt x="378362" y="82237"/>
              </a:lnTo>
              <a:lnTo>
                <a:pt x="377299" y="86210"/>
              </a:lnTo>
              <a:lnTo>
                <a:pt x="376295" y="90296"/>
              </a:lnTo>
              <a:lnTo>
                <a:pt x="375115" y="94412"/>
              </a:lnTo>
              <a:lnTo>
                <a:pt x="373936" y="98528"/>
              </a:lnTo>
              <a:lnTo>
                <a:pt x="372681" y="102724"/>
              </a:lnTo>
              <a:lnTo>
                <a:pt x="371284" y="106931"/>
              </a:lnTo>
              <a:lnTo>
                <a:pt x="369887" y="111138"/>
              </a:lnTo>
              <a:lnTo>
                <a:pt x="368181" y="115397"/>
              </a:lnTo>
              <a:lnTo>
                <a:pt x="366733" y="119654"/>
              </a:lnTo>
              <a:lnTo>
                <a:pt x="365285" y="123911"/>
              </a:lnTo>
              <a:lnTo>
                <a:pt x="363823" y="128196"/>
              </a:lnTo>
              <a:lnTo>
                <a:pt x="362595" y="132475"/>
              </a:lnTo>
              <a:lnTo>
                <a:pt x="361367" y="136753"/>
              </a:lnTo>
              <a:lnTo>
                <a:pt x="360456" y="141042"/>
              </a:lnTo>
              <a:lnTo>
                <a:pt x="359367" y="145324"/>
              </a:lnTo>
              <a:lnTo>
                <a:pt x="358279" y="149605"/>
              </a:lnTo>
              <a:lnTo>
                <a:pt x="357078" y="153887"/>
              </a:lnTo>
              <a:lnTo>
                <a:pt x="356064" y="158161"/>
              </a:lnTo>
              <a:lnTo>
                <a:pt x="355050" y="162436"/>
              </a:lnTo>
              <a:lnTo>
                <a:pt x="354269" y="166706"/>
              </a:lnTo>
              <a:lnTo>
                <a:pt x="353285" y="170970"/>
              </a:lnTo>
              <a:lnTo>
                <a:pt x="352300" y="175234"/>
              </a:lnTo>
              <a:lnTo>
                <a:pt x="351142" y="179492"/>
              </a:lnTo>
              <a:lnTo>
                <a:pt x="350160" y="183746"/>
              </a:lnTo>
              <a:lnTo>
                <a:pt x="349178" y="188000"/>
              </a:lnTo>
              <a:lnTo>
                <a:pt x="348388" y="192247"/>
              </a:lnTo>
              <a:lnTo>
                <a:pt x="347394" y="196492"/>
              </a:lnTo>
              <a:lnTo>
                <a:pt x="346400" y="200737"/>
              </a:lnTo>
              <a:lnTo>
                <a:pt x="345209" y="205157"/>
              </a:lnTo>
              <a:lnTo>
                <a:pt x="344198" y="209216"/>
              </a:lnTo>
              <a:lnTo>
                <a:pt x="343187" y="213275"/>
              </a:lnTo>
              <a:lnTo>
                <a:pt x="342177" y="217210"/>
              </a:lnTo>
              <a:lnTo>
                <a:pt x="341330" y="220845"/>
              </a:lnTo>
              <a:lnTo>
                <a:pt x="340483" y="224481"/>
              </a:lnTo>
              <a:lnTo>
                <a:pt x="339916" y="227864"/>
              </a:lnTo>
              <a:lnTo>
                <a:pt x="339114" y="231029"/>
              </a:lnTo>
              <a:lnTo>
                <a:pt x="338313" y="234195"/>
              </a:lnTo>
              <a:lnTo>
                <a:pt x="337524" y="237267"/>
              </a:lnTo>
              <a:lnTo>
                <a:pt x="336522" y="239839"/>
              </a:lnTo>
              <a:lnTo>
                <a:pt x="335519" y="242412"/>
              </a:lnTo>
              <a:lnTo>
                <a:pt x="334393" y="244446"/>
              </a:lnTo>
              <a:lnTo>
                <a:pt x="333101" y="246464"/>
              </a:lnTo>
              <a:lnTo>
                <a:pt x="331809" y="248483"/>
              </a:lnTo>
              <a:lnTo>
                <a:pt x="330347" y="250192"/>
              </a:lnTo>
              <a:lnTo>
                <a:pt x="328770" y="251950"/>
              </a:lnTo>
              <a:lnTo>
                <a:pt x="327192" y="253709"/>
              </a:lnTo>
              <a:lnTo>
                <a:pt x="325450" y="255325"/>
              </a:lnTo>
              <a:lnTo>
                <a:pt x="323639" y="257014"/>
              </a:lnTo>
              <a:lnTo>
                <a:pt x="321828" y="258703"/>
              </a:lnTo>
              <a:lnTo>
                <a:pt x="319882" y="260537"/>
              </a:lnTo>
              <a:lnTo>
                <a:pt x="317901" y="262084"/>
              </a:lnTo>
              <a:lnTo>
                <a:pt x="305373" y="269364"/>
              </a:lnTo>
              <a:lnTo>
                <a:pt x="303046" y="270204"/>
              </a:lnTo>
              <a:lnTo>
                <a:pt x="300566" y="270826"/>
              </a:lnTo>
              <a:lnTo>
                <a:pt x="297796" y="271337"/>
              </a:lnTo>
              <a:lnTo>
                <a:pt x="295026" y="271847"/>
              </a:lnTo>
              <a:lnTo>
                <a:pt x="276207" y="272981"/>
              </a:lnTo>
              <a:lnTo>
                <a:pt x="272699" y="272974"/>
              </a:lnTo>
              <a:lnTo>
                <a:pt x="269400" y="272963"/>
              </a:lnTo>
              <a:lnTo>
                <a:pt x="266101" y="272953"/>
              </a:lnTo>
              <a:lnTo>
                <a:pt x="262772" y="272886"/>
              </a:lnTo>
              <a:lnTo>
                <a:pt x="259637" y="272827"/>
              </a:lnTo>
              <a:lnTo>
                <a:pt x="256502" y="272768"/>
              </a:lnTo>
              <a:lnTo>
                <a:pt x="253110" y="272682"/>
              </a:lnTo>
              <a:lnTo>
                <a:pt x="250589" y="272609"/>
              </a:lnTo>
              <a:lnTo>
                <a:pt x="248069" y="272536"/>
              </a:lnTo>
              <a:lnTo>
                <a:pt x="245402" y="272636"/>
              </a:lnTo>
              <a:lnTo>
                <a:pt x="244517" y="272388"/>
              </a:lnTo>
              <a:lnTo>
                <a:pt x="243632" y="272141"/>
              </a:lnTo>
              <a:lnTo>
                <a:pt x="243939" y="271956"/>
              </a:lnTo>
              <a:lnTo>
                <a:pt x="245282" y="271124"/>
              </a:lnTo>
              <a:lnTo>
                <a:pt x="246625" y="270291"/>
              </a:lnTo>
              <a:lnTo>
                <a:pt x="248907" y="269276"/>
              </a:lnTo>
              <a:lnTo>
                <a:pt x="252575" y="267393"/>
              </a:lnTo>
              <a:lnTo>
                <a:pt x="256243" y="265510"/>
              </a:lnTo>
              <a:lnTo>
                <a:pt x="261283" y="262813"/>
              </a:lnTo>
              <a:lnTo>
                <a:pt x="267289" y="259825"/>
              </a:lnTo>
              <a:lnTo>
                <a:pt x="273295" y="256838"/>
              </a:lnTo>
              <a:lnTo>
                <a:pt x="280657" y="253398"/>
              </a:lnTo>
              <a:lnTo>
                <a:pt x="288610" y="249467"/>
              </a:lnTo>
              <a:lnTo>
                <a:pt x="294771" y="246392"/>
              </a:lnTo>
              <a:lnTo>
                <a:pt x="301276" y="243114"/>
              </a:lnTo>
              <a:lnTo>
                <a:pt x="308046" y="239705"/>
              </a:lnTo>
              <a:lnTo>
                <a:pt x="344852" y="221657"/>
              </a:lnTo>
              <a:lnTo>
                <a:pt x="360744" y="214268"/>
              </a:lnTo>
              <a:lnTo>
                <a:pt x="368806" y="210528"/>
              </a:lnTo>
              <a:lnTo>
                <a:pt x="407480" y="190916"/>
              </a:lnTo>
              <a:lnTo>
                <a:pt x="442264" y="169937"/>
              </a:lnTo>
              <a:lnTo>
                <a:pt x="477703" y="145565"/>
              </a:lnTo>
              <a:lnTo>
                <a:pt x="509517" y="115951"/>
              </a:lnTo>
              <a:lnTo>
                <a:pt x="513411" y="110526"/>
              </a:lnTo>
              <a:lnTo>
                <a:pt x="517306" y="105102"/>
              </a:lnTo>
              <a:lnTo>
                <a:pt x="531319" y="78502"/>
              </a:lnTo>
              <a:lnTo>
                <a:pt x="533521" y="73396"/>
              </a:lnTo>
              <a:lnTo>
                <a:pt x="535082" y="68248"/>
              </a:lnTo>
              <a:lnTo>
                <a:pt x="536699" y="63586"/>
              </a:lnTo>
              <a:lnTo>
                <a:pt x="538315" y="58924"/>
              </a:lnTo>
              <a:lnTo>
                <a:pt x="539609" y="54716"/>
              </a:lnTo>
              <a:lnTo>
                <a:pt x="541018" y="50529"/>
              </a:lnTo>
              <a:lnTo>
                <a:pt x="542426" y="46341"/>
              </a:lnTo>
              <a:lnTo>
                <a:pt x="543906" y="42240"/>
              </a:lnTo>
              <a:lnTo>
                <a:pt x="545151" y="38462"/>
              </a:lnTo>
              <a:lnTo>
                <a:pt x="546396" y="34684"/>
              </a:lnTo>
              <a:lnTo>
                <a:pt x="547537" y="31152"/>
              </a:lnTo>
              <a:lnTo>
                <a:pt x="551505" y="15869"/>
              </a:lnTo>
              <a:lnTo>
                <a:pt x="552149" y="13098"/>
              </a:lnTo>
              <a:lnTo>
                <a:pt x="552349" y="10776"/>
              </a:lnTo>
              <a:lnTo>
                <a:pt x="552549" y="8454"/>
              </a:lnTo>
              <a:lnTo>
                <a:pt x="552656" y="6450"/>
              </a:lnTo>
              <a:lnTo>
                <a:pt x="552060" y="4786"/>
              </a:lnTo>
              <a:lnTo>
                <a:pt x="551465" y="3122"/>
              </a:lnTo>
              <a:lnTo>
                <a:pt x="550207" y="1483"/>
              </a:lnTo>
              <a:lnTo>
                <a:pt x="548775" y="791"/>
              </a:lnTo>
              <a:lnTo>
                <a:pt x="547342" y="98"/>
              </a:lnTo>
              <a:lnTo>
                <a:pt x="545436" y="0"/>
              </a:lnTo>
              <a:lnTo>
                <a:pt x="543469" y="630"/>
              </a:lnTo>
              <a:lnTo>
                <a:pt x="541502" y="1261"/>
              </a:lnTo>
              <a:lnTo>
                <a:pt x="539235" y="2669"/>
              </a:lnTo>
              <a:lnTo>
                <a:pt x="536976" y="4574"/>
              </a:lnTo>
              <a:lnTo>
                <a:pt x="534716" y="6478"/>
              </a:lnTo>
              <a:lnTo>
                <a:pt x="522687" y="22199"/>
              </a:lnTo>
              <a:lnTo>
                <a:pt x="520290" y="26053"/>
              </a:lnTo>
              <a:lnTo>
                <a:pt x="503983" y="61934"/>
              </a:lnTo>
              <a:lnTo>
                <a:pt x="492940" y="92680"/>
              </a:lnTo>
              <a:lnTo>
                <a:pt x="490604" y="98964"/>
              </a:lnTo>
              <a:lnTo>
                <a:pt x="488636" y="105599"/>
              </a:lnTo>
              <a:lnTo>
                <a:pt x="486668" y="112235"/>
              </a:lnTo>
              <a:lnTo>
                <a:pt x="484842" y="119266"/>
              </a:lnTo>
              <a:lnTo>
                <a:pt x="483317" y="126208"/>
              </a:lnTo>
              <a:lnTo>
                <a:pt x="481791" y="133151"/>
              </a:lnTo>
              <a:lnTo>
                <a:pt x="480530" y="140260"/>
              </a:lnTo>
              <a:lnTo>
                <a:pt x="479486" y="147255"/>
              </a:lnTo>
              <a:lnTo>
                <a:pt x="478442" y="154251"/>
              </a:lnTo>
              <a:lnTo>
                <a:pt x="477677" y="161450"/>
              </a:lnTo>
              <a:lnTo>
                <a:pt x="477051" y="168182"/>
              </a:lnTo>
              <a:lnTo>
                <a:pt x="476425" y="174914"/>
              </a:lnTo>
              <a:lnTo>
                <a:pt x="476039" y="181294"/>
              </a:lnTo>
              <a:lnTo>
                <a:pt x="475728" y="187649"/>
              </a:lnTo>
              <a:lnTo>
                <a:pt x="475417" y="194005"/>
              </a:lnTo>
              <a:lnTo>
                <a:pt x="475286" y="200330"/>
              </a:lnTo>
              <a:lnTo>
                <a:pt x="475186" y="206317"/>
              </a:lnTo>
              <a:lnTo>
                <a:pt x="475085" y="212303"/>
              </a:lnTo>
              <a:lnTo>
                <a:pt x="475104" y="218065"/>
              </a:lnTo>
              <a:lnTo>
                <a:pt x="475126" y="223569"/>
              </a:lnTo>
              <a:lnTo>
                <a:pt x="475148" y="229073"/>
              </a:lnTo>
              <a:lnTo>
                <a:pt x="475238" y="234474"/>
              </a:lnTo>
              <a:lnTo>
                <a:pt x="475317" y="239341"/>
              </a:lnTo>
              <a:lnTo>
                <a:pt x="475397" y="244207"/>
              </a:lnTo>
              <a:lnTo>
                <a:pt x="475508" y="248689"/>
              </a:lnTo>
              <a:lnTo>
                <a:pt x="475602" y="252770"/>
              </a:lnTo>
              <a:lnTo>
                <a:pt x="475697" y="256850"/>
              </a:lnTo>
              <a:lnTo>
                <a:pt x="475619" y="260471"/>
              </a:lnTo>
              <a:lnTo>
                <a:pt x="475886" y="263824"/>
              </a:lnTo>
              <a:lnTo>
                <a:pt x="476151" y="267178"/>
              </a:lnTo>
              <a:lnTo>
                <a:pt x="476532" y="270292"/>
              </a:lnTo>
              <a:lnTo>
                <a:pt x="477199" y="272892"/>
              </a:lnTo>
              <a:lnTo>
                <a:pt x="477865" y="275492"/>
              </a:lnTo>
              <a:lnTo>
                <a:pt x="478771" y="277643"/>
              </a:lnTo>
              <a:lnTo>
                <a:pt x="479884" y="279424"/>
              </a:lnTo>
              <a:lnTo>
                <a:pt x="480997" y="281205"/>
              </a:lnTo>
              <a:lnTo>
                <a:pt x="494941" y="286953"/>
              </a:lnTo>
              <a:lnTo>
                <a:pt x="497239" y="286765"/>
              </a:lnTo>
              <a:lnTo>
                <a:pt x="499537" y="286577"/>
              </a:lnTo>
              <a:lnTo>
                <a:pt x="501852" y="285765"/>
              </a:lnTo>
              <a:lnTo>
                <a:pt x="503795" y="284710"/>
              </a:lnTo>
              <a:lnTo>
                <a:pt x="505738" y="283655"/>
              </a:lnTo>
              <a:lnTo>
                <a:pt x="507282" y="282103"/>
              </a:lnTo>
              <a:lnTo>
                <a:pt x="508898" y="280434"/>
              </a:lnTo>
              <a:lnTo>
                <a:pt x="510513" y="278764"/>
              </a:lnTo>
              <a:lnTo>
                <a:pt x="512129" y="276926"/>
              </a:lnTo>
              <a:lnTo>
                <a:pt x="513486" y="274694"/>
              </a:lnTo>
              <a:lnTo>
                <a:pt x="514843" y="272462"/>
              </a:lnTo>
              <a:lnTo>
                <a:pt x="519465" y="258649"/>
              </a:lnTo>
              <a:lnTo>
                <a:pt x="520113" y="255849"/>
              </a:lnTo>
              <a:lnTo>
                <a:pt x="521641" y="242167"/>
              </a:lnTo>
              <a:lnTo>
                <a:pt x="521799" y="239374"/>
              </a:lnTo>
              <a:lnTo>
                <a:pt x="521842" y="236360"/>
              </a:lnTo>
              <a:lnTo>
                <a:pt x="521871" y="233479"/>
              </a:lnTo>
              <a:lnTo>
                <a:pt x="521901" y="230598"/>
              </a:lnTo>
              <a:lnTo>
                <a:pt x="521858" y="227675"/>
              </a:lnTo>
              <a:lnTo>
                <a:pt x="521818" y="224880"/>
              </a:lnTo>
              <a:lnTo>
                <a:pt x="521778" y="222084"/>
              </a:lnTo>
              <a:lnTo>
                <a:pt x="521879" y="219164"/>
              </a:lnTo>
              <a:lnTo>
                <a:pt x="521632" y="216707"/>
              </a:lnTo>
              <a:lnTo>
                <a:pt x="521384" y="214250"/>
              </a:lnTo>
              <a:lnTo>
                <a:pt x="521000" y="212008"/>
              </a:lnTo>
              <a:lnTo>
                <a:pt x="520331" y="210138"/>
              </a:lnTo>
              <a:lnTo>
                <a:pt x="519662" y="208267"/>
              </a:lnTo>
              <a:lnTo>
                <a:pt x="518921" y="206925"/>
              </a:lnTo>
              <a:lnTo>
                <a:pt x="517615" y="205486"/>
              </a:lnTo>
              <a:lnTo>
                <a:pt x="516309" y="204048"/>
              </a:lnTo>
              <a:lnTo>
                <a:pt x="514436" y="202844"/>
              </a:lnTo>
              <a:lnTo>
                <a:pt x="512494" y="201505"/>
              </a:lnTo>
              <a:lnTo>
                <a:pt x="510552" y="200167"/>
              </a:lnTo>
              <a:lnTo>
                <a:pt x="508251" y="198697"/>
              </a:lnTo>
              <a:lnTo>
                <a:pt x="505962" y="197457"/>
              </a:lnTo>
              <a:lnTo>
                <a:pt x="503671" y="196216"/>
              </a:lnTo>
              <a:lnTo>
                <a:pt x="501369" y="195223"/>
              </a:lnTo>
              <a:lnTo>
                <a:pt x="498754" y="194063"/>
              </a:lnTo>
              <a:lnTo>
                <a:pt x="496140" y="192902"/>
              </a:lnTo>
              <a:lnTo>
                <a:pt x="493148" y="191596"/>
              </a:lnTo>
              <a:lnTo>
                <a:pt x="490276" y="190493"/>
              </a:lnTo>
              <a:lnTo>
                <a:pt x="487404" y="189390"/>
              </a:lnTo>
              <a:lnTo>
                <a:pt x="473043" y="185171"/>
              </a:lnTo>
              <a:lnTo>
                <a:pt x="470299" y="184543"/>
              </a:lnTo>
              <a:lnTo>
                <a:pt x="467634" y="184066"/>
              </a:lnTo>
              <a:lnTo>
                <a:pt x="465061" y="183674"/>
              </a:lnTo>
              <a:lnTo>
                <a:pt x="462488" y="183282"/>
              </a:lnTo>
              <a:lnTo>
                <a:pt x="460014" y="183026"/>
              </a:lnTo>
              <a:lnTo>
                <a:pt x="457605" y="182819"/>
              </a:lnTo>
              <a:lnTo>
                <a:pt x="455194" y="182612"/>
              </a:lnTo>
              <a:lnTo>
                <a:pt x="452878" y="182151"/>
              </a:lnTo>
              <a:lnTo>
                <a:pt x="437486" y="189607"/>
              </a:lnTo>
              <a:lnTo>
                <a:pt x="435359" y="191777"/>
              </a:lnTo>
              <a:lnTo>
                <a:pt x="433265" y="194514"/>
              </a:lnTo>
              <a:lnTo>
                <a:pt x="431169" y="197522"/>
              </a:lnTo>
              <a:lnTo>
                <a:pt x="429072" y="200530"/>
              </a:lnTo>
              <a:lnTo>
                <a:pt x="419743" y="219334"/>
              </a:lnTo>
              <a:lnTo>
                <a:pt x="418258" y="223384"/>
              </a:lnTo>
              <a:lnTo>
                <a:pt x="412297" y="255838"/>
              </a:lnTo>
              <a:lnTo>
                <a:pt x="411987" y="259616"/>
              </a:lnTo>
              <a:lnTo>
                <a:pt x="411852" y="263265"/>
              </a:lnTo>
              <a:lnTo>
                <a:pt x="411748" y="266660"/>
              </a:lnTo>
              <a:lnTo>
                <a:pt x="411645" y="270055"/>
              </a:lnTo>
              <a:lnTo>
                <a:pt x="411658" y="273222"/>
              </a:lnTo>
              <a:lnTo>
                <a:pt x="411675" y="276209"/>
              </a:lnTo>
              <a:lnTo>
                <a:pt x="411692" y="279195"/>
              </a:lnTo>
              <a:lnTo>
                <a:pt x="411237" y="282123"/>
              </a:lnTo>
              <a:lnTo>
                <a:pt x="411852" y="284577"/>
              </a:lnTo>
              <a:lnTo>
                <a:pt x="412466" y="287031"/>
              </a:lnTo>
              <a:lnTo>
                <a:pt x="413473" y="289161"/>
              </a:lnTo>
              <a:lnTo>
                <a:pt x="415362" y="290932"/>
              </a:lnTo>
              <a:lnTo>
                <a:pt x="417250" y="292703"/>
              </a:lnTo>
              <a:lnTo>
                <a:pt x="419537" y="294252"/>
              </a:lnTo>
              <a:lnTo>
                <a:pt x="423180" y="295201"/>
              </a:lnTo>
              <a:lnTo>
                <a:pt x="426824" y="296149"/>
              </a:lnTo>
              <a:lnTo>
                <a:pt x="431881" y="296965"/>
              </a:lnTo>
              <a:lnTo>
                <a:pt x="437221" y="296621"/>
              </a:lnTo>
              <a:lnTo>
                <a:pt x="442562" y="296277"/>
              </a:lnTo>
              <a:lnTo>
                <a:pt x="476468" y="285633"/>
              </a:lnTo>
              <a:lnTo>
                <a:pt x="483756" y="282470"/>
              </a:lnTo>
              <a:lnTo>
                <a:pt x="516728" y="261062"/>
              </a:lnTo>
              <a:lnTo>
                <a:pt x="544877" y="234746"/>
              </a:lnTo>
              <a:lnTo>
                <a:pt x="570789" y="206116"/>
              </a:lnTo>
              <a:lnTo>
                <a:pt x="595215" y="170321"/>
              </a:lnTo>
              <a:lnTo>
                <a:pt x="612305" y="131760"/>
              </a:lnTo>
              <a:lnTo>
                <a:pt x="612913" y="128180"/>
              </a:lnTo>
              <a:lnTo>
                <a:pt x="613521" y="124599"/>
              </a:lnTo>
              <a:lnTo>
                <a:pt x="613090" y="122490"/>
              </a:lnTo>
              <a:lnTo>
                <a:pt x="612333" y="121480"/>
              </a:lnTo>
              <a:lnTo>
                <a:pt x="611577" y="120469"/>
              </a:lnTo>
              <a:lnTo>
                <a:pt x="596233" y="138777"/>
              </a:lnTo>
              <a:lnTo>
                <a:pt x="594378" y="142606"/>
              </a:lnTo>
              <a:lnTo>
                <a:pt x="592635" y="147208"/>
              </a:lnTo>
              <a:lnTo>
                <a:pt x="591179" y="151452"/>
              </a:lnTo>
              <a:lnTo>
                <a:pt x="589723" y="155696"/>
              </a:lnTo>
              <a:lnTo>
                <a:pt x="585125" y="175991"/>
              </a:lnTo>
              <a:lnTo>
                <a:pt x="584691" y="179489"/>
              </a:lnTo>
              <a:lnTo>
                <a:pt x="586847" y="191632"/>
              </a:lnTo>
              <a:lnTo>
                <a:pt x="587806" y="193350"/>
              </a:lnTo>
              <a:lnTo>
                <a:pt x="589153" y="194553"/>
              </a:lnTo>
              <a:lnTo>
                <a:pt x="590644" y="195535"/>
              </a:lnTo>
              <a:lnTo>
                <a:pt x="592135" y="196516"/>
              </a:lnTo>
              <a:lnTo>
                <a:pt x="593931" y="197076"/>
              </a:lnTo>
              <a:lnTo>
                <a:pt x="595795" y="197523"/>
              </a:lnTo>
              <a:lnTo>
                <a:pt x="597659" y="197969"/>
              </a:lnTo>
              <a:lnTo>
                <a:pt x="599914" y="197932"/>
              </a:lnTo>
              <a:lnTo>
                <a:pt x="601828" y="198215"/>
              </a:lnTo>
              <a:lnTo>
                <a:pt x="603741" y="198498"/>
              </a:lnTo>
              <a:lnTo>
                <a:pt x="605663" y="198709"/>
              </a:lnTo>
              <a:lnTo>
                <a:pt x="607275" y="199222"/>
              </a:lnTo>
              <a:lnTo>
                <a:pt x="608888" y="199735"/>
              </a:lnTo>
              <a:lnTo>
                <a:pt x="610316" y="200213"/>
              </a:lnTo>
              <a:lnTo>
                <a:pt x="611504" y="201294"/>
              </a:lnTo>
              <a:lnTo>
                <a:pt x="612692" y="202374"/>
              </a:lnTo>
              <a:lnTo>
                <a:pt x="616148" y="212695"/>
              </a:lnTo>
              <a:lnTo>
                <a:pt x="616584" y="215402"/>
              </a:lnTo>
              <a:lnTo>
                <a:pt x="617004" y="218396"/>
              </a:lnTo>
              <a:lnTo>
                <a:pt x="617016" y="221945"/>
              </a:lnTo>
              <a:lnTo>
                <a:pt x="617029" y="225495"/>
              </a:lnTo>
              <a:lnTo>
                <a:pt x="616782" y="229365"/>
              </a:lnTo>
              <a:lnTo>
                <a:pt x="616220" y="233992"/>
              </a:lnTo>
              <a:lnTo>
                <a:pt x="615659" y="238618"/>
              </a:lnTo>
              <a:lnTo>
                <a:pt x="614581" y="244428"/>
              </a:lnTo>
              <a:lnTo>
                <a:pt x="613648" y="249706"/>
              </a:lnTo>
              <a:lnTo>
                <a:pt x="612715" y="254984"/>
              </a:lnTo>
              <a:lnTo>
                <a:pt x="611764" y="260416"/>
              </a:lnTo>
              <a:lnTo>
                <a:pt x="610625" y="265662"/>
              </a:lnTo>
              <a:lnTo>
                <a:pt x="609485" y="270909"/>
              </a:lnTo>
              <a:lnTo>
                <a:pt x="608219" y="275948"/>
              </a:lnTo>
              <a:lnTo>
                <a:pt x="606810" y="281186"/>
              </a:lnTo>
              <a:lnTo>
                <a:pt x="605401" y="286425"/>
              </a:lnTo>
              <a:lnTo>
                <a:pt x="592970" y="322692"/>
              </a:lnTo>
              <a:lnTo>
                <a:pt x="590957" y="327539"/>
              </a:lnTo>
              <a:lnTo>
                <a:pt x="588944" y="332385"/>
              </a:lnTo>
              <a:lnTo>
                <a:pt x="586669" y="337098"/>
              </a:lnTo>
              <a:lnTo>
                <a:pt x="584746" y="341727"/>
              </a:lnTo>
              <a:lnTo>
                <a:pt x="582823" y="346355"/>
              </a:lnTo>
              <a:lnTo>
                <a:pt x="581510" y="350858"/>
              </a:lnTo>
              <a:lnTo>
                <a:pt x="579419" y="355310"/>
              </a:lnTo>
              <a:lnTo>
                <a:pt x="577328" y="359762"/>
              </a:lnTo>
              <a:lnTo>
                <a:pt x="574740" y="364114"/>
              </a:lnTo>
              <a:lnTo>
                <a:pt x="572201" y="368441"/>
              </a:lnTo>
              <a:lnTo>
                <a:pt x="569662" y="372768"/>
              </a:lnTo>
              <a:lnTo>
                <a:pt x="566877" y="377024"/>
              </a:lnTo>
              <a:lnTo>
                <a:pt x="564186" y="381272"/>
              </a:lnTo>
              <a:lnTo>
                <a:pt x="561495" y="385520"/>
              </a:lnTo>
              <a:lnTo>
                <a:pt x="558904" y="389725"/>
              </a:lnTo>
              <a:lnTo>
                <a:pt x="556054" y="393931"/>
              </a:lnTo>
              <a:lnTo>
                <a:pt x="553205" y="398138"/>
              </a:lnTo>
              <a:lnTo>
                <a:pt x="550252" y="402141"/>
              </a:lnTo>
              <a:lnTo>
                <a:pt x="547089" y="406511"/>
              </a:lnTo>
              <a:lnTo>
                <a:pt x="543924" y="410881"/>
              </a:lnTo>
              <a:lnTo>
                <a:pt x="540394" y="415183"/>
              </a:lnTo>
              <a:lnTo>
                <a:pt x="537071" y="420152"/>
              </a:lnTo>
              <a:lnTo>
                <a:pt x="533748" y="425120"/>
              </a:lnTo>
              <a:lnTo>
                <a:pt x="530528" y="430639"/>
              </a:lnTo>
              <a:lnTo>
                <a:pt x="527150" y="436322"/>
              </a:lnTo>
              <a:lnTo>
                <a:pt x="523773" y="442004"/>
              </a:lnTo>
              <a:lnTo>
                <a:pt x="520176" y="448273"/>
              </a:lnTo>
              <a:lnTo>
                <a:pt x="516806" y="454246"/>
              </a:lnTo>
              <a:lnTo>
                <a:pt x="513436" y="460218"/>
              </a:lnTo>
              <a:lnTo>
                <a:pt x="509902" y="466336"/>
              </a:lnTo>
              <a:lnTo>
                <a:pt x="506929" y="472159"/>
              </a:lnTo>
              <a:lnTo>
                <a:pt x="503955" y="477981"/>
              </a:lnTo>
              <a:lnTo>
                <a:pt x="501414" y="483703"/>
              </a:lnTo>
              <a:lnTo>
                <a:pt x="498964" y="489180"/>
              </a:lnTo>
              <a:lnTo>
                <a:pt x="496515" y="494657"/>
              </a:lnTo>
              <a:lnTo>
                <a:pt x="494182" y="499928"/>
              </a:lnTo>
              <a:lnTo>
                <a:pt x="492231" y="505021"/>
              </a:lnTo>
              <a:lnTo>
                <a:pt x="490279" y="510114"/>
              </a:lnTo>
              <a:lnTo>
                <a:pt x="484009" y="532470"/>
              </a:lnTo>
              <a:lnTo>
                <a:pt x="483162" y="536368"/>
              </a:lnTo>
              <a:lnTo>
                <a:pt x="482257" y="540048"/>
              </a:lnTo>
              <a:lnTo>
                <a:pt x="482176" y="543125"/>
              </a:lnTo>
              <a:lnTo>
                <a:pt x="482094" y="546202"/>
              </a:lnTo>
              <a:lnTo>
                <a:pt x="495558" y="556576"/>
              </a:lnTo>
              <a:lnTo>
                <a:pt x="500522" y="556567"/>
              </a:lnTo>
              <a:lnTo>
                <a:pt x="538770" y="539210"/>
              </a:lnTo>
              <a:lnTo>
                <a:pt x="573213" y="516975"/>
              </a:lnTo>
              <a:lnTo>
                <a:pt x="610811" y="488543"/>
              </a:lnTo>
              <a:lnTo>
                <a:pt x="647399" y="455486"/>
              </a:lnTo>
              <a:lnTo>
                <a:pt x="679293" y="420609"/>
              </a:lnTo>
              <a:lnTo>
                <a:pt x="705359" y="386703"/>
              </a:lnTo>
              <a:lnTo>
                <a:pt x="729155" y="349200"/>
              </a:lnTo>
              <a:lnTo>
                <a:pt x="746218" y="313988"/>
              </a:lnTo>
              <a:lnTo>
                <a:pt x="748813" y="307405"/>
              </a:lnTo>
              <a:lnTo>
                <a:pt x="750633" y="301604"/>
              </a:lnTo>
              <a:lnTo>
                <a:pt x="751778" y="296778"/>
              </a:lnTo>
              <a:lnTo>
                <a:pt x="752923" y="291952"/>
              </a:lnTo>
              <a:lnTo>
                <a:pt x="753222" y="288159"/>
              </a:lnTo>
              <a:lnTo>
                <a:pt x="753087" y="285031"/>
              </a:lnTo>
              <a:lnTo>
                <a:pt x="752952" y="281904"/>
              </a:lnTo>
              <a:lnTo>
                <a:pt x="752081" y="279760"/>
              </a:lnTo>
              <a:lnTo>
                <a:pt x="750970" y="278014"/>
              </a:lnTo>
              <a:lnTo>
                <a:pt x="749858" y="276267"/>
              </a:lnTo>
              <a:lnTo>
                <a:pt x="748010" y="275492"/>
              </a:lnTo>
              <a:lnTo>
                <a:pt x="746419" y="274553"/>
              </a:lnTo>
              <a:lnTo>
                <a:pt x="744828" y="273614"/>
              </a:lnTo>
              <a:lnTo>
                <a:pt x="742805" y="273116"/>
              </a:lnTo>
              <a:lnTo>
                <a:pt x="741425" y="272380"/>
              </a:lnTo>
              <a:lnTo>
                <a:pt x="740045" y="271645"/>
              </a:lnTo>
              <a:lnTo>
                <a:pt x="738639" y="271010"/>
              </a:lnTo>
              <a:lnTo>
                <a:pt x="738139" y="270141"/>
              </a:lnTo>
              <a:lnTo>
                <a:pt x="737639" y="269273"/>
              </a:lnTo>
              <a:lnTo>
                <a:pt x="737679" y="268317"/>
              </a:lnTo>
              <a:lnTo>
                <a:pt x="738423" y="267170"/>
              </a:lnTo>
              <a:lnTo>
                <a:pt x="739168" y="266023"/>
              </a:lnTo>
              <a:lnTo>
                <a:pt x="740645" y="264709"/>
              </a:lnTo>
              <a:lnTo>
                <a:pt x="742604" y="263258"/>
              </a:lnTo>
              <a:lnTo>
                <a:pt x="744564" y="261807"/>
              </a:lnTo>
              <a:lnTo>
                <a:pt x="747228" y="260178"/>
              </a:lnTo>
              <a:lnTo>
                <a:pt x="750181" y="258462"/>
              </a:lnTo>
              <a:lnTo>
                <a:pt x="753135" y="256745"/>
              </a:lnTo>
              <a:lnTo>
                <a:pt x="756119" y="254876"/>
              </a:lnTo>
              <a:lnTo>
                <a:pt x="796923" y="240651"/>
              </a:lnTo>
              <a:lnTo>
                <a:pt x="836608" y="231163"/>
              </a:lnTo>
              <a:lnTo>
                <a:pt x="866454" y="225136"/>
              </a:lnTo>
              <a:lnTo>
                <a:pt x="877516" y="222939"/>
              </a:lnTo>
              <a:lnTo>
                <a:pt x="926038" y="214078"/>
              </a:lnTo>
              <a:lnTo>
                <a:pt x="965218" y="208199"/>
              </a:lnTo>
              <a:lnTo>
                <a:pt x="1005228" y="202686"/>
              </a:lnTo>
              <a:lnTo>
                <a:pt x="1054617" y="196690"/>
              </a:lnTo>
              <a:lnTo>
                <a:pt x="1096088" y="192452"/>
              </a:lnTo>
              <a:lnTo>
                <a:pt x="1134300" y="189359"/>
              </a:lnTo>
              <a:lnTo>
                <a:pt x="1148131" y="188473"/>
              </a:lnTo>
              <a:lnTo>
                <a:pt x="1152625" y="188222"/>
              </a:lnTo>
              <a:lnTo>
                <a:pt x="1157118" y="187971"/>
              </a:lnTo>
              <a:lnTo>
                <a:pt x="1159614" y="187901"/>
              </a:lnTo>
              <a:lnTo>
                <a:pt x="1161262" y="187853"/>
              </a:lnTo>
              <a:lnTo>
                <a:pt x="1162908" y="187805"/>
              </a:lnTo>
              <a:lnTo>
                <a:pt x="1162742" y="187870"/>
              </a:lnTo>
              <a:lnTo>
                <a:pt x="1162506" y="187932"/>
              </a:lnTo>
              <a:lnTo>
                <a:pt x="1162269" y="187993"/>
              </a:lnTo>
              <a:lnTo>
                <a:pt x="1160286" y="188172"/>
              </a:lnTo>
              <a:lnTo>
                <a:pt x="1159842" y="188220"/>
              </a:lnTo>
            </a:path>
          </a:pathLst>
        </a:custGeom>
        <a:ln w="19050">
          <a:solidFill>
            <a:srgbClr val="3C00B8"/>
          </a:solidFill>
          <a:prstDash val="solid"/>
        </a:ln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85" zoomScaleNormal="50" zoomScaleSheetLayoutView="85" workbookViewId="0">
      <selection activeCell="A23" sqref="A23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18" width="5.28515625" style="1" customWidth="1"/>
    <col min="19" max="19" width="7.42578125" style="1" customWidth="1"/>
    <col min="20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425" t="s">
        <v>44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6" t="s">
        <v>33</v>
      </c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13"/>
    </row>
    <row r="2" spans="1:53" ht="30" x14ac:dyDescent="0.4">
      <c r="A2" s="425" t="s">
        <v>45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716" t="s">
        <v>203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427" t="s">
        <v>0</v>
      </c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8" t="s">
        <v>204</v>
      </c>
      <c r="AO3" s="428"/>
      <c r="AP3" s="428"/>
      <c r="AQ3" s="428"/>
      <c r="AR3" s="428"/>
      <c r="AS3" s="428"/>
      <c r="AT3" s="428"/>
      <c r="AU3" s="428"/>
      <c r="AV3" s="428"/>
      <c r="AW3" s="428"/>
      <c r="AX3" s="428"/>
      <c r="AY3" s="428"/>
      <c r="AZ3" s="428"/>
      <c r="BA3" s="428"/>
    </row>
    <row r="4" spans="1:53" ht="30.75" x14ac:dyDescent="0.45">
      <c r="A4" s="717" t="s">
        <v>211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/>
      <c r="BA4" s="428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429" t="s">
        <v>1</v>
      </c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</row>
    <row r="6" spans="1:53" s="2" customFormat="1" ht="24.75" customHeight="1" x14ac:dyDescent="0.4">
      <c r="A6" s="425" t="s">
        <v>212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431"/>
      <c r="AP6" s="431"/>
      <c r="AQ6" s="431"/>
      <c r="AR6" s="431"/>
      <c r="AS6" s="431"/>
      <c r="AT6" s="431"/>
      <c r="AU6" s="431"/>
      <c r="AV6" s="431"/>
      <c r="AW6" s="431"/>
      <c r="AX6" s="431"/>
      <c r="AY6" s="431"/>
      <c r="AZ6" s="431"/>
      <c r="BA6" s="431"/>
    </row>
    <row r="7" spans="1:53" s="2" customFormat="1" ht="27" customHeight="1" x14ac:dyDescent="0.4">
      <c r="A7" s="425" t="s">
        <v>213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32" t="s">
        <v>54</v>
      </c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18"/>
      <c r="AN7" s="433" t="s">
        <v>55</v>
      </c>
      <c r="AO7" s="433"/>
      <c r="AP7" s="433"/>
      <c r="AQ7" s="433"/>
      <c r="AR7" s="433"/>
      <c r="AS7" s="433"/>
      <c r="AT7" s="433"/>
      <c r="AU7" s="433"/>
      <c r="AV7" s="433"/>
      <c r="AW7" s="433"/>
      <c r="AX7" s="433"/>
      <c r="AY7" s="433"/>
      <c r="AZ7" s="433"/>
      <c r="BA7" s="433"/>
    </row>
    <row r="8" spans="1:53" s="2" customFormat="1" ht="27.75" customHeight="1" x14ac:dyDescent="0.4">
      <c r="P8" s="432" t="s">
        <v>201</v>
      </c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18"/>
      <c r="AN8" s="443" t="s">
        <v>56</v>
      </c>
      <c r="AO8" s="443"/>
      <c r="AP8" s="443"/>
      <c r="AQ8" s="443"/>
      <c r="AR8" s="443"/>
      <c r="AS8" s="443"/>
      <c r="AT8" s="443"/>
      <c r="AU8" s="443"/>
      <c r="AV8" s="443"/>
      <c r="AW8" s="443"/>
      <c r="AX8" s="443"/>
      <c r="AY8" s="443"/>
      <c r="AZ8" s="443"/>
      <c r="BA8" s="443"/>
    </row>
    <row r="9" spans="1:53" s="2" customFormat="1" ht="27.75" customHeight="1" x14ac:dyDescent="0.4">
      <c r="P9" s="432" t="s">
        <v>202</v>
      </c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18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</row>
    <row r="10" spans="1:53" s="2" customFormat="1" ht="27.75" customHeight="1" x14ac:dyDescent="0.35">
      <c r="P10" s="444" t="s">
        <v>57</v>
      </c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6"/>
      <c r="AM10" s="446"/>
      <c r="AN10" s="443"/>
      <c r="AO10" s="443"/>
      <c r="AP10" s="443"/>
      <c r="AQ10" s="443"/>
      <c r="AR10" s="443"/>
      <c r="AS10" s="443"/>
      <c r="AT10" s="443"/>
      <c r="AU10" s="443"/>
      <c r="AV10" s="443"/>
      <c r="AW10" s="443"/>
      <c r="AX10" s="443"/>
      <c r="AY10" s="443"/>
      <c r="AZ10" s="443"/>
      <c r="BA10" s="443"/>
    </row>
    <row r="11" spans="1:53" s="2" customFormat="1" ht="27.75" customHeight="1" x14ac:dyDescent="0.4">
      <c r="P11" s="444" t="s">
        <v>172</v>
      </c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44"/>
      <c r="AL11" s="444"/>
      <c r="AM11" s="444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447" t="s">
        <v>124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434" t="s">
        <v>2</v>
      </c>
      <c r="B15" s="436" t="s">
        <v>3</v>
      </c>
      <c r="C15" s="437"/>
      <c r="D15" s="437"/>
      <c r="E15" s="438"/>
      <c r="F15" s="436" t="s">
        <v>4</v>
      </c>
      <c r="G15" s="437"/>
      <c r="H15" s="437"/>
      <c r="I15" s="438"/>
      <c r="J15" s="439" t="s">
        <v>5</v>
      </c>
      <c r="K15" s="440"/>
      <c r="L15" s="440"/>
      <c r="M15" s="440"/>
      <c r="N15" s="439" t="s">
        <v>6</v>
      </c>
      <c r="O15" s="440"/>
      <c r="P15" s="440"/>
      <c r="Q15" s="440"/>
      <c r="R15" s="441"/>
      <c r="S15" s="439" t="s">
        <v>7</v>
      </c>
      <c r="T15" s="452"/>
      <c r="U15" s="452"/>
      <c r="V15" s="452"/>
      <c r="W15" s="441"/>
      <c r="X15" s="439" t="s">
        <v>8</v>
      </c>
      <c r="Y15" s="440"/>
      <c r="Z15" s="440"/>
      <c r="AA15" s="441"/>
      <c r="AB15" s="436" t="s">
        <v>9</v>
      </c>
      <c r="AC15" s="437"/>
      <c r="AD15" s="437"/>
      <c r="AE15" s="438"/>
      <c r="AF15" s="436" t="s">
        <v>10</v>
      </c>
      <c r="AG15" s="437"/>
      <c r="AH15" s="437"/>
      <c r="AI15" s="438"/>
      <c r="AJ15" s="439" t="s">
        <v>11</v>
      </c>
      <c r="AK15" s="452"/>
      <c r="AL15" s="452"/>
      <c r="AM15" s="452"/>
      <c r="AN15" s="441"/>
      <c r="AO15" s="439" t="s">
        <v>12</v>
      </c>
      <c r="AP15" s="440"/>
      <c r="AQ15" s="440"/>
      <c r="AR15" s="440"/>
      <c r="AS15" s="448" t="s">
        <v>13</v>
      </c>
      <c r="AT15" s="449"/>
      <c r="AU15" s="449"/>
      <c r="AV15" s="449"/>
      <c r="AW15" s="450"/>
      <c r="AX15" s="439" t="s">
        <v>14</v>
      </c>
      <c r="AY15" s="440"/>
      <c r="AZ15" s="440"/>
      <c r="BA15" s="441"/>
    </row>
    <row r="16" spans="1:53" s="3" customFormat="1" ht="20.25" customHeight="1" thickBot="1" x14ac:dyDescent="0.25">
      <c r="A16" s="435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206</v>
      </c>
      <c r="R17" s="29" t="s">
        <v>15</v>
      </c>
      <c r="S17" s="29" t="s">
        <v>15</v>
      </c>
      <c r="T17" s="28" t="s">
        <v>16</v>
      </c>
      <c r="U17" s="28" t="s">
        <v>16</v>
      </c>
      <c r="V17" s="29" t="s">
        <v>205</v>
      </c>
      <c r="W17" s="29" t="s">
        <v>205</v>
      </c>
      <c r="X17" s="29" t="s">
        <v>205</v>
      </c>
      <c r="Y17" s="29" t="s">
        <v>205</v>
      </c>
      <c r="Z17" s="29" t="s">
        <v>205</v>
      </c>
      <c r="AA17" s="29" t="s">
        <v>205</v>
      </c>
      <c r="AB17" s="29" t="s">
        <v>205</v>
      </c>
      <c r="AC17" s="29" t="s">
        <v>205</v>
      </c>
      <c r="AD17" s="29" t="s">
        <v>205</v>
      </c>
      <c r="AE17" s="29" t="s">
        <v>205</v>
      </c>
      <c r="AF17" s="29" t="s">
        <v>205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8" t="s">
        <v>43</v>
      </c>
      <c r="AL17" s="28" t="s">
        <v>43</v>
      </c>
      <c r="AM17" s="28" t="s">
        <v>43</v>
      </c>
      <c r="AN17" s="28" t="s">
        <v>206</v>
      </c>
      <c r="AO17" s="28" t="s">
        <v>58</v>
      </c>
      <c r="AP17" s="28" t="s">
        <v>15</v>
      </c>
      <c r="AQ17" s="28" t="s">
        <v>15</v>
      </c>
      <c r="AR17" s="29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0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1">
        <v>2</v>
      </c>
      <c r="B18" s="32" t="s">
        <v>17</v>
      </c>
      <c r="C18" s="9" t="s">
        <v>17</v>
      </c>
      <c r="D18" s="9" t="s">
        <v>17</v>
      </c>
      <c r="E18" s="33" t="s">
        <v>17</v>
      </c>
      <c r="F18" s="32" t="s">
        <v>149</v>
      </c>
      <c r="G18" s="9" t="s">
        <v>18</v>
      </c>
      <c r="H18" s="9" t="s">
        <v>18</v>
      </c>
      <c r="I18" s="33" t="s">
        <v>18</v>
      </c>
      <c r="J18" s="32" t="s">
        <v>18</v>
      </c>
      <c r="K18" s="9" t="s">
        <v>18</v>
      </c>
      <c r="L18" s="9" t="s">
        <v>18</v>
      </c>
      <c r="M18" s="33" t="s">
        <v>18</v>
      </c>
      <c r="N18" s="32" t="s">
        <v>18</v>
      </c>
      <c r="O18" s="9" t="s">
        <v>18</v>
      </c>
      <c r="P18" s="9" t="s">
        <v>18</v>
      </c>
      <c r="Q18" s="9" t="s">
        <v>50</v>
      </c>
      <c r="R18" s="33" t="s">
        <v>50</v>
      </c>
      <c r="S18" s="32"/>
      <c r="T18" s="9"/>
      <c r="U18" s="9"/>
      <c r="V18" s="9"/>
      <c r="W18" s="34"/>
      <c r="X18" s="32"/>
      <c r="Y18" s="9"/>
      <c r="Z18" s="9"/>
      <c r="AA18" s="34"/>
      <c r="AB18" s="32"/>
      <c r="AC18" s="9"/>
      <c r="AD18" s="9"/>
      <c r="AE18" s="34"/>
      <c r="AF18" s="32"/>
      <c r="AG18" s="9"/>
      <c r="AH18" s="9"/>
      <c r="AI18" s="34"/>
      <c r="AJ18" s="32"/>
      <c r="AK18" s="9"/>
      <c r="AL18" s="9"/>
      <c r="AM18" s="9"/>
      <c r="AN18" s="33"/>
      <c r="AO18" s="35"/>
      <c r="AP18" s="9"/>
      <c r="AQ18" s="9"/>
      <c r="AR18" s="34"/>
      <c r="AS18" s="36"/>
      <c r="AT18" s="37"/>
      <c r="AU18" s="9"/>
      <c r="AV18" s="9"/>
      <c r="AW18" s="33"/>
      <c r="AX18" s="38"/>
      <c r="AY18" s="9"/>
      <c r="AZ18" s="9"/>
      <c r="BA18" s="33"/>
    </row>
    <row r="19" spans="1:53" ht="20.100000000000001" customHeight="1" x14ac:dyDescent="0.3">
      <c r="A19" s="31"/>
      <c r="B19" s="32"/>
      <c r="C19" s="9"/>
      <c r="D19" s="9"/>
      <c r="E19" s="33"/>
      <c r="F19" s="32"/>
      <c r="G19" s="9"/>
      <c r="H19" s="9"/>
      <c r="I19" s="33"/>
      <c r="J19" s="32"/>
      <c r="K19" s="9"/>
      <c r="L19" s="9"/>
      <c r="M19" s="33"/>
      <c r="N19" s="32"/>
      <c r="O19" s="9"/>
      <c r="P19" s="9"/>
      <c r="Q19" s="9"/>
      <c r="R19" s="33"/>
      <c r="S19" s="32"/>
      <c r="T19" s="9"/>
      <c r="U19" s="9"/>
      <c r="V19" s="9"/>
      <c r="W19" s="39"/>
      <c r="X19" s="32"/>
      <c r="Y19" s="9"/>
      <c r="Z19" s="9"/>
      <c r="AA19" s="34"/>
      <c r="AB19" s="32"/>
      <c r="AC19" s="9"/>
      <c r="AD19" s="9"/>
      <c r="AE19" s="34"/>
      <c r="AF19" s="32"/>
      <c r="AG19" s="9"/>
      <c r="AH19" s="9"/>
      <c r="AI19" s="34"/>
      <c r="AJ19" s="32"/>
      <c r="AK19" s="9"/>
      <c r="AL19" s="9"/>
      <c r="AM19" s="9"/>
      <c r="AN19" s="33"/>
      <c r="AO19" s="35"/>
      <c r="AP19" s="9"/>
      <c r="AQ19" s="9"/>
      <c r="AR19" s="34"/>
      <c r="AS19" s="32"/>
      <c r="AT19" s="9"/>
      <c r="AU19" s="9"/>
      <c r="AV19" s="9"/>
      <c r="AW19" s="33"/>
      <c r="AX19" s="35"/>
      <c r="AY19" s="9"/>
      <c r="AZ19" s="9"/>
      <c r="BA19" s="33"/>
    </row>
    <row r="20" spans="1:53" ht="19.5" customHeight="1" thickBot="1" x14ac:dyDescent="0.35">
      <c r="A20" s="40"/>
      <c r="B20" s="41"/>
      <c r="C20" s="42"/>
      <c r="D20" s="42"/>
      <c r="E20" s="43"/>
      <c r="F20" s="41"/>
      <c r="G20" s="42"/>
      <c r="H20" s="42"/>
      <c r="I20" s="43"/>
      <c r="J20" s="41"/>
      <c r="K20" s="42"/>
      <c r="L20" s="42"/>
      <c r="M20" s="43"/>
      <c r="N20" s="41"/>
      <c r="O20" s="42"/>
      <c r="P20" s="42"/>
      <c r="Q20" s="42"/>
      <c r="R20" s="43"/>
      <c r="S20" s="41"/>
      <c r="T20" s="42"/>
      <c r="U20" s="42"/>
      <c r="V20" s="42"/>
      <c r="W20" s="44"/>
      <c r="X20" s="41"/>
      <c r="Y20" s="42"/>
      <c r="Z20" s="42"/>
      <c r="AA20" s="44"/>
      <c r="AB20" s="41"/>
      <c r="AC20" s="42"/>
      <c r="AD20" s="42"/>
      <c r="AE20" s="44"/>
      <c r="AF20" s="41"/>
      <c r="AG20" s="42"/>
      <c r="AH20" s="42"/>
      <c r="AI20" s="44"/>
      <c r="AJ20" s="41"/>
      <c r="AK20" s="42"/>
      <c r="AL20" s="42"/>
      <c r="AM20" s="42"/>
      <c r="AN20" s="43"/>
      <c r="AO20" s="45"/>
      <c r="AP20" s="42"/>
      <c r="AQ20" s="42"/>
      <c r="AR20" s="44"/>
      <c r="AS20" s="46"/>
      <c r="AT20" s="47"/>
      <c r="AU20" s="47"/>
      <c r="AV20" s="47"/>
      <c r="AW20" s="48"/>
      <c r="AX20" s="49"/>
      <c r="AY20" s="50"/>
      <c r="AZ20" s="50"/>
      <c r="BA20" s="51"/>
    </row>
    <row r="21" spans="1:53" ht="19.5" customHeight="1" x14ac:dyDescent="0.3">
      <c r="A21" s="10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3"/>
      <c r="AG21" s="53"/>
      <c r="AH21" s="53"/>
      <c r="AI21" s="53"/>
      <c r="AJ21" s="52"/>
      <c r="AK21" s="52"/>
      <c r="AL21" s="52"/>
      <c r="AM21" s="52"/>
      <c r="AN21" s="52"/>
      <c r="AO21" s="52"/>
      <c r="AP21" s="52"/>
      <c r="AQ21" s="52"/>
      <c r="AR21" s="52"/>
      <c r="AS21" s="54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42" t="s">
        <v>214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442"/>
      <c r="AU22" s="442"/>
      <c r="AV22" s="442"/>
      <c r="AW22" s="442"/>
      <c r="AX22" s="442"/>
      <c r="AY22" s="442"/>
      <c r="AZ22" s="442"/>
      <c r="BA22" s="442"/>
    </row>
    <row r="23" spans="1:53" x14ac:dyDescent="0.25">
      <c r="AV23" s="55"/>
      <c r="AW23" s="55"/>
      <c r="AX23" s="55"/>
      <c r="AY23" s="55"/>
      <c r="AZ23" s="55"/>
    </row>
    <row r="24" spans="1:53" ht="21.75" customHeight="1" x14ac:dyDescent="0.3">
      <c r="A24" s="56" t="s">
        <v>60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451" t="s">
        <v>61</v>
      </c>
      <c r="AB24" s="451"/>
      <c r="AC24" s="451"/>
      <c r="AD24" s="451"/>
      <c r="AE24" s="451"/>
      <c r="AF24" s="451"/>
      <c r="AG24" s="451"/>
      <c r="AH24" s="451"/>
      <c r="AI24" s="451"/>
      <c r="AJ24" s="451"/>
      <c r="AK24" s="451"/>
      <c r="AL24" s="451"/>
      <c r="AM24" s="451"/>
      <c r="AN24" s="56"/>
      <c r="AO24" s="451" t="s">
        <v>127</v>
      </c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1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80" t="s">
        <v>2</v>
      </c>
      <c r="B26" s="463"/>
      <c r="C26" s="481" t="s">
        <v>19</v>
      </c>
      <c r="D26" s="462"/>
      <c r="E26" s="462"/>
      <c r="F26" s="463"/>
      <c r="G26" s="453" t="s">
        <v>125</v>
      </c>
      <c r="H26" s="482"/>
      <c r="I26" s="483"/>
      <c r="J26" s="453" t="s">
        <v>20</v>
      </c>
      <c r="K26" s="462"/>
      <c r="L26" s="462"/>
      <c r="M26" s="463"/>
      <c r="N26" s="453" t="s">
        <v>171</v>
      </c>
      <c r="O26" s="462"/>
      <c r="P26" s="463"/>
      <c r="Q26" s="453" t="s">
        <v>126</v>
      </c>
      <c r="R26" s="454"/>
      <c r="S26" s="455"/>
      <c r="T26" s="453" t="s">
        <v>21</v>
      </c>
      <c r="U26" s="462"/>
      <c r="V26" s="463"/>
      <c r="W26" s="453" t="s">
        <v>39</v>
      </c>
      <c r="X26" s="462"/>
      <c r="Y26" s="463"/>
      <c r="Z26" s="7"/>
      <c r="AA26" s="470" t="s">
        <v>40</v>
      </c>
      <c r="AB26" s="471"/>
      <c r="AC26" s="471"/>
      <c r="AD26" s="471"/>
      <c r="AE26" s="471"/>
      <c r="AF26" s="472"/>
      <c r="AG26" s="473"/>
      <c r="AH26" s="478" t="s">
        <v>49</v>
      </c>
      <c r="AI26" s="479"/>
      <c r="AJ26" s="479"/>
      <c r="AK26" s="490" t="s">
        <v>34</v>
      </c>
      <c r="AL26" s="491"/>
      <c r="AM26" s="492"/>
      <c r="AN26" s="58"/>
      <c r="AO26" s="496" t="s">
        <v>128</v>
      </c>
      <c r="AP26" s="497"/>
      <c r="AQ26" s="497"/>
      <c r="AR26" s="497"/>
      <c r="AS26" s="498" t="s">
        <v>147</v>
      </c>
      <c r="AT26" s="499"/>
      <c r="AU26" s="499"/>
      <c r="AV26" s="499"/>
      <c r="AW26" s="500"/>
      <c r="AX26" s="507" t="s">
        <v>49</v>
      </c>
      <c r="AY26" s="507"/>
      <c r="AZ26" s="507"/>
      <c r="BA26" s="508"/>
    </row>
    <row r="27" spans="1:53" ht="15.75" customHeight="1" x14ac:dyDescent="0.25">
      <c r="A27" s="464"/>
      <c r="B27" s="466"/>
      <c r="C27" s="464"/>
      <c r="D27" s="465"/>
      <c r="E27" s="465"/>
      <c r="F27" s="466"/>
      <c r="G27" s="484"/>
      <c r="H27" s="485"/>
      <c r="I27" s="486"/>
      <c r="J27" s="464"/>
      <c r="K27" s="465"/>
      <c r="L27" s="465"/>
      <c r="M27" s="466"/>
      <c r="N27" s="464"/>
      <c r="O27" s="465"/>
      <c r="P27" s="466"/>
      <c r="Q27" s="456"/>
      <c r="R27" s="457"/>
      <c r="S27" s="458"/>
      <c r="T27" s="464"/>
      <c r="U27" s="465"/>
      <c r="V27" s="466"/>
      <c r="W27" s="464"/>
      <c r="X27" s="465"/>
      <c r="Y27" s="466"/>
      <c r="Z27" s="7"/>
      <c r="AA27" s="474"/>
      <c r="AB27" s="475"/>
      <c r="AC27" s="475"/>
      <c r="AD27" s="475"/>
      <c r="AE27" s="475"/>
      <c r="AF27" s="476"/>
      <c r="AG27" s="477"/>
      <c r="AH27" s="479"/>
      <c r="AI27" s="479"/>
      <c r="AJ27" s="479"/>
      <c r="AK27" s="493"/>
      <c r="AL27" s="494"/>
      <c r="AM27" s="495"/>
      <c r="AN27" s="58"/>
      <c r="AO27" s="497"/>
      <c r="AP27" s="497"/>
      <c r="AQ27" s="497"/>
      <c r="AR27" s="497"/>
      <c r="AS27" s="501"/>
      <c r="AT27" s="502"/>
      <c r="AU27" s="502"/>
      <c r="AV27" s="502"/>
      <c r="AW27" s="503"/>
      <c r="AX27" s="507"/>
      <c r="AY27" s="507"/>
      <c r="AZ27" s="507"/>
      <c r="BA27" s="508"/>
    </row>
    <row r="28" spans="1:53" ht="42" customHeight="1" x14ac:dyDescent="0.25">
      <c r="A28" s="467"/>
      <c r="B28" s="469"/>
      <c r="C28" s="467"/>
      <c r="D28" s="468"/>
      <c r="E28" s="468"/>
      <c r="F28" s="469"/>
      <c r="G28" s="487"/>
      <c r="H28" s="488"/>
      <c r="I28" s="489"/>
      <c r="J28" s="467"/>
      <c r="K28" s="468"/>
      <c r="L28" s="468"/>
      <c r="M28" s="469"/>
      <c r="N28" s="467"/>
      <c r="O28" s="468"/>
      <c r="P28" s="469"/>
      <c r="Q28" s="459"/>
      <c r="R28" s="460"/>
      <c r="S28" s="461"/>
      <c r="T28" s="467"/>
      <c r="U28" s="468"/>
      <c r="V28" s="469"/>
      <c r="W28" s="467"/>
      <c r="X28" s="468"/>
      <c r="Y28" s="469"/>
      <c r="Z28" s="7"/>
      <c r="AA28" s="509" t="s">
        <v>173</v>
      </c>
      <c r="AB28" s="510"/>
      <c r="AC28" s="510"/>
      <c r="AD28" s="510"/>
      <c r="AE28" s="510"/>
      <c r="AF28" s="511"/>
      <c r="AG28" s="512"/>
      <c r="AH28" s="513">
        <v>2</v>
      </c>
      <c r="AI28" s="514"/>
      <c r="AJ28" s="515"/>
      <c r="AK28" s="516" t="s">
        <v>208</v>
      </c>
      <c r="AL28" s="516"/>
      <c r="AM28" s="516"/>
      <c r="AN28" s="58"/>
      <c r="AO28" s="497"/>
      <c r="AP28" s="497"/>
      <c r="AQ28" s="497"/>
      <c r="AR28" s="497"/>
      <c r="AS28" s="501"/>
      <c r="AT28" s="502"/>
      <c r="AU28" s="502"/>
      <c r="AV28" s="502"/>
      <c r="AW28" s="503"/>
      <c r="AX28" s="507"/>
      <c r="AY28" s="507"/>
      <c r="AZ28" s="507"/>
      <c r="BA28" s="508"/>
    </row>
    <row r="29" spans="1:53" ht="26.25" customHeight="1" x14ac:dyDescent="0.3">
      <c r="A29" s="551">
        <v>1</v>
      </c>
      <c r="B29" s="552"/>
      <c r="C29" s="548">
        <v>33</v>
      </c>
      <c r="D29" s="553"/>
      <c r="E29" s="553"/>
      <c r="F29" s="554"/>
      <c r="G29" s="548">
        <v>7</v>
      </c>
      <c r="H29" s="553"/>
      <c r="I29" s="554"/>
      <c r="J29" s="548" t="s">
        <v>208</v>
      </c>
      <c r="K29" s="553"/>
      <c r="L29" s="553"/>
      <c r="M29" s="554"/>
      <c r="N29" s="548"/>
      <c r="O29" s="553"/>
      <c r="P29" s="554"/>
      <c r="Q29" s="559"/>
      <c r="R29" s="543"/>
      <c r="S29" s="544"/>
      <c r="T29" s="548">
        <v>12</v>
      </c>
      <c r="U29" s="549"/>
      <c r="V29" s="560"/>
      <c r="W29" s="548">
        <v>52</v>
      </c>
      <c r="X29" s="549"/>
      <c r="Y29" s="550"/>
      <c r="Z29" s="7"/>
      <c r="AA29" s="522" t="s">
        <v>41</v>
      </c>
      <c r="AB29" s="472"/>
      <c r="AC29" s="472"/>
      <c r="AD29" s="472"/>
      <c r="AE29" s="472"/>
      <c r="AF29" s="472"/>
      <c r="AG29" s="473"/>
      <c r="AH29" s="516">
        <v>3</v>
      </c>
      <c r="AI29" s="517"/>
      <c r="AJ29" s="517"/>
      <c r="AK29" s="516">
        <v>4</v>
      </c>
      <c r="AL29" s="517"/>
      <c r="AM29" s="517"/>
      <c r="AN29" s="58"/>
      <c r="AO29" s="497"/>
      <c r="AP29" s="497"/>
      <c r="AQ29" s="497"/>
      <c r="AR29" s="497"/>
      <c r="AS29" s="504"/>
      <c r="AT29" s="505"/>
      <c r="AU29" s="505"/>
      <c r="AV29" s="505"/>
      <c r="AW29" s="506"/>
      <c r="AX29" s="507"/>
      <c r="AY29" s="507"/>
      <c r="AZ29" s="507"/>
      <c r="BA29" s="508"/>
    </row>
    <row r="30" spans="1:53" ht="27" customHeight="1" x14ac:dyDescent="0.3">
      <c r="A30" s="555">
        <v>2</v>
      </c>
      <c r="B30" s="556"/>
      <c r="C30" s="548"/>
      <c r="D30" s="553"/>
      <c r="E30" s="553"/>
      <c r="F30" s="554"/>
      <c r="G30" s="545"/>
      <c r="H30" s="557"/>
      <c r="I30" s="558"/>
      <c r="J30" s="545">
        <v>4</v>
      </c>
      <c r="K30" s="557"/>
      <c r="L30" s="557"/>
      <c r="M30" s="558"/>
      <c r="N30" s="545">
        <v>10</v>
      </c>
      <c r="O30" s="557"/>
      <c r="P30" s="558"/>
      <c r="Q30" s="542">
        <v>3</v>
      </c>
      <c r="R30" s="543"/>
      <c r="S30" s="544"/>
      <c r="T30" s="545"/>
      <c r="U30" s="546"/>
      <c r="V30" s="547"/>
      <c r="W30" s="548">
        <f t="shared" ref="W30" si="0">C30+G30+J30+N30+Q30+T30</f>
        <v>17</v>
      </c>
      <c r="X30" s="549"/>
      <c r="Y30" s="550"/>
      <c r="Z30" s="7"/>
      <c r="AA30" s="523"/>
      <c r="AB30" s="476"/>
      <c r="AC30" s="476"/>
      <c r="AD30" s="476"/>
      <c r="AE30" s="476"/>
      <c r="AF30" s="476"/>
      <c r="AG30" s="477"/>
      <c r="AH30" s="517"/>
      <c r="AI30" s="517"/>
      <c r="AJ30" s="517"/>
      <c r="AK30" s="517"/>
      <c r="AL30" s="517"/>
      <c r="AM30" s="517"/>
      <c r="AN30" s="58"/>
      <c r="AO30" s="530">
        <v>1</v>
      </c>
      <c r="AP30" s="531"/>
      <c r="AQ30" s="531"/>
      <c r="AR30" s="532"/>
      <c r="AS30" s="524" t="s">
        <v>62</v>
      </c>
      <c r="AT30" s="525"/>
      <c r="AU30" s="525"/>
      <c r="AV30" s="525"/>
      <c r="AW30" s="526"/>
      <c r="AX30" s="518">
        <v>3</v>
      </c>
      <c r="AY30" s="518"/>
      <c r="AZ30" s="518"/>
      <c r="BA30" s="518"/>
    </row>
    <row r="31" spans="1:53" ht="21.75" customHeight="1" x14ac:dyDescent="0.3">
      <c r="A31" s="555"/>
      <c r="B31" s="556"/>
      <c r="C31" s="548"/>
      <c r="D31" s="553"/>
      <c r="E31" s="553"/>
      <c r="F31" s="554"/>
      <c r="G31" s="545"/>
      <c r="H31" s="557"/>
      <c r="I31" s="558"/>
      <c r="J31" s="545"/>
      <c r="K31" s="557"/>
      <c r="L31" s="557"/>
      <c r="M31" s="558"/>
      <c r="N31" s="545"/>
      <c r="O31" s="557"/>
      <c r="P31" s="558"/>
      <c r="Q31" s="559"/>
      <c r="R31" s="543"/>
      <c r="S31" s="544"/>
      <c r="T31" s="545"/>
      <c r="U31" s="546"/>
      <c r="V31" s="547"/>
      <c r="W31" s="548"/>
      <c r="X31" s="549"/>
      <c r="Y31" s="550"/>
      <c r="Z31" s="7"/>
      <c r="AA31" s="522"/>
      <c r="AB31" s="472"/>
      <c r="AC31" s="472"/>
      <c r="AD31" s="472"/>
      <c r="AE31" s="472"/>
      <c r="AF31" s="472"/>
      <c r="AG31" s="473"/>
      <c r="AH31" s="516"/>
      <c r="AI31" s="517"/>
      <c r="AJ31" s="517"/>
      <c r="AK31" s="516"/>
      <c r="AL31" s="517"/>
      <c r="AM31" s="517"/>
      <c r="AN31" s="58"/>
      <c r="AO31" s="533"/>
      <c r="AP31" s="534"/>
      <c r="AQ31" s="534"/>
      <c r="AR31" s="535"/>
      <c r="AS31" s="527"/>
      <c r="AT31" s="528"/>
      <c r="AU31" s="528"/>
      <c r="AV31" s="528"/>
      <c r="AW31" s="529"/>
      <c r="AX31" s="518"/>
      <c r="AY31" s="518"/>
      <c r="AZ31" s="518"/>
      <c r="BA31" s="518"/>
    </row>
    <row r="32" spans="1:53" ht="25.5" customHeight="1" x14ac:dyDescent="0.3">
      <c r="A32" s="555"/>
      <c r="B32" s="556"/>
      <c r="C32" s="548"/>
      <c r="D32" s="553"/>
      <c r="E32" s="553"/>
      <c r="F32" s="554"/>
      <c r="G32" s="545"/>
      <c r="H32" s="557"/>
      <c r="I32" s="558"/>
      <c r="J32" s="545"/>
      <c r="K32" s="557"/>
      <c r="L32" s="557"/>
      <c r="M32" s="558"/>
      <c r="N32" s="545"/>
      <c r="O32" s="557"/>
      <c r="P32" s="558"/>
      <c r="Q32" s="542"/>
      <c r="R32" s="543"/>
      <c r="S32" s="544"/>
      <c r="T32" s="561"/>
      <c r="U32" s="546"/>
      <c r="V32" s="547"/>
      <c r="W32" s="548"/>
      <c r="X32" s="549"/>
      <c r="Y32" s="550"/>
      <c r="Z32" s="7"/>
      <c r="AA32" s="523"/>
      <c r="AB32" s="476"/>
      <c r="AC32" s="476"/>
      <c r="AD32" s="476"/>
      <c r="AE32" s="476"/>
      <c r="AF32" s="476"/>
      <c r="AG32" s="477"/>
      <c r="AH32" s="517"/>
      <c r="AI32" s="517"/>
      <c r="AJ32" s="517"/>
      <c r="AK32" s="517"/>
      <c r="AL32" s="517"/>
      <c r="AM32" s="517"/>
      <c r="AN32" s="59"/>
      <c r="AO32" s="530">
        <v>2</v>
      </c>
      <c r="AP32" s="531"/>
      <c r="AQ32" s="531"/>
      <c r="AR32" s="532"/>
      <c r="AS32" s="524" t="s">
        <v>148</v>
      </c>
      <c r="AT32" s="525"/>
      <c r="AU32" s="525"/>
      <c r="AV32" s="525"/>
      <c r="AW32" s="526"/>
      <c r="AX32" s="518"/>
      <c r="AY32" s="518"/>
      <c r="AZ32" s="518"/>
      <c r="BA32" s="518"/>
    </row>
    <row r="33" spans="1:53" ht="34.5" customHeight="1" x14ac:dyDescent="0.25">
      <c r="A33" s="572" t="s">
        <v>22</v>
      </c>
      <c r="B33" s="573"/>
      <c r="C33" s="574">
        <f>SUM(C29:F32)</f>
        <v>33</v>
      </c>
      <c r="D33" s="575"/>
      <c r="E33" s="575"/>
      <c r="F33" s="576"/>
      <c r="G33" s="565">
        <f>SUM(G29:I32)</f>
        <v>7</v>
      </c>
      <c r="H33" s="577"/>
      <c r="I33" s="573"/>
      <c r="J33" s="578" t="s">
        <v>207</v>
      </c>
      <c r="K33" s="579"/>
      <c r="L33" s="579"/>
      <c r="M33" s="580"/>
      <c r="N33" s="578">
        <f>SUM(N29:P32)</f>
        <v>10</v>
      </c>
      <c r="O33" s="579"/>
      <c r="P33" s="580"/>
      <c r="Q33" s="562">
        <f>SUM(Q29:S32)</f>
        <v>3</v>
      </c>
      <c r="R33" s="563"/>
      <c r="S33" s="564"/>
      <c r="T33" s="565">
        <f>SUM(T29:V32)</f>
        <v>12</v>
      </c>
      <c r="U33" s="566"/>
      <c r="V33" s="567"/>
      <c r="W33" s="565">
        <f>SUM(W29:Y32)</f>
        <v>69</v>
      </c>
      <c r="X33" s="566"/>
      <c r="Y33" s="567"/>
      <c r="Z33" s="7"/>
      <c r="AA33" s="568"/>
      <c r="AB33" s="511"/>
      <c r="AC33" s="511"/>
      <c r="AD33" s="511"/>
      <c r="AE33" s="511"/>
      <c r="AF33" s="511"/>
      <c r="AG33" s="512"/>
      <c r="AH33" s="569"/>
      <c r="AI33" s="570"/>
      <c r="AJ33" s="571"/>
      <c r="AK33" s="519"/>
      <c r="AL33" s="520"/>
      <c r="AM33" s="521"/>
      <c r="AN33" s="8"/>
      <c r="AO33" s="536"/>
      <c r="AP33" s="537"/>
      <c r="AQ33" s="537"/>
      <c r="AR33" s="538"/>
      <c r="AS33" s="539"/>
      <c r="AT33" s="540"/>
      <c r="AU33" s="540"/>
      <c r="AV33" s="540"/>
      <c r="AW33" s="541"/>
      <c r="AX33" s="518"/>
      <c r="AY33" s="518"/>
      <c r="AZ33" s="518"/>
      <c r="BA33" s="518"/>
    </row>
    <row r="34" spans="1:53" ht="27" customHeight="1" x14ac:dyDescent="0.25">
      <c r="A34" s="1" t="s">
        <v>209</v>
      </c>
    </row>
  </sheetData>
  <sheetProtection selectLockedCells="1" selectUnlockedCells="1"/>
  <mergeCells count="106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3"/>
  <sheetViews>
    <sheetView view="pageBreakPreview" zoomScale="85" zoomScaleNormal="50" zoomScaleSheetLayoutView="85" workbookViewId="0">
      <selection activeCell="F67" sqref="F67"/>
    </sheetView>
  </sheetViews>
  <sheetFormatPr defaultColWidth="9.140625" defaultRowHeight="15.75" x14ac:dyDescent="0.2"/>
  <cols>
    <col min="1" max="1" width="11.28515625" style="282" customWidth="1"/>
    <col min="2" max="2" width="73.5703125" style="80" customWidth="1"/>
    <col min="3" max="3" width="6.7109375" style="283" customWidth="1"/>
    <col min="4" max="4" width="12" style="284" customWidth="1"/>
    <col min="5" max="5" width="7.28515625" style="284" customWidth="1"/>
    <col min="6" max="6" width="6.42578125" style="283" customWidth="1"/>
    <col min="7" max="7" width="7.42578125" style="283" customWidth="1"/>
    <col min="8" max="8" width="9.85546875" style="283" customWidth="1"/>
    <col min="9" max="9" width="8.7109375" style="80" customWidth="1"/>
    <col min="10" max="10" width="8" style="80" customWidth="1"/>
    <col min="11" max="11" width="5.85546875" style="80" customWidth="1"/>
    <col min="12" max="12" width="7.85546875" style="80" customWidth="1"/>
    <col min="13" max="13" width="8.85546875" style="80" customWidth="1"/>
    <col min="14" max="15" width="6.140625" style="80" customWidth="1"/>
    <col min="16" max="17" width="6.42578125" style="80" customWidth="1"/>
    <col min="18" max="18" width="6.5703125" style="111" hidden="1" customWidth="1"/>
    <col min="19" max="19" width="6.28515625" style="111" hidden="1" customWidth="1"/>
    <col min="20" max="20" width="5.5703125" style="111" hidden="1" customWidth="1"/>
    <col min="21" max="21" width="5.7109375" style="111" hidden="1" customWidth="1"/>
    <col min="22" max="46" width="0" style="80" hidden="1" customWidth="1"/>
    <col min="47" max="47" width="14" style="300" hidden="1" customWidth="1"/>
    <col min="48" max="48" width="13.5703125" style="300" hidden="1" customWidth="1"/>
    <col min="49" max="49" width="21.85546875" style="80" customWidth="1"/>
    <col min="50" max="16384" width="9.140625" style="80"/>
  </cols>
  <sheetData>
    <row r="1" spans="1:48" s="62" customFormat="1" ht="18.75" thickBot="1" x14ac:dyDescent="0.25">
      <c r="A1" s="677" t="s">
        <v>113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9"/>
      <c r="AU1" s="112"/>
      <c r="AV1" s="112"/>
    </row>
    <row r="2" spans="1:48" s="62" customFormat="1" x14ac:dyDescent="0.2">
      <c r="A2" s="680" t="s">
        <v>64</v>
      </c>
      <c r="B2" s="683" t="s">
        <v>109</v>
      </c>
      <c r="C2" s="686" t="s">
        <v>48</v>
      </c>
      <c r="D2" s="687"/>
      <c r="E2" s="687"/>
      <c r="F2" s="688"/>
      <c r="G2" s="689" t="s">
        <v>65</v>
      </c>
      <c r="H2" s="692" t="s">
        <v>66</v>
      </c>
      <c r="I2" s="693"/>
      <c r="J2" s="693"/>
      <c r="K2" s="693"/>
      <c r="L2" s="693"/>
      <c r="M2" s="694"/>
      <c r="N2" s="695" t="s">
        <v>129</v>
      </c>
      <c r="O2" s="696"/>
      <c r="P2" s="696"/>
      <c r="Q2" s="696"/>
      <c r="R2" s="696"/>
      <c r="S2" s="696"/>
      <c r="T2" s="696"/>
      <c r="U2" s="697"/>
      <c r="AU2" s="112"/>
      <c r="AV2" s="112"/>
    </row>
    <row r="3" spans="1:48" s="62" customFormat="1" ht="16.5" thickBot="1" x14ac:dyDescent="0.25">
      <c r="A3" s="681"/>
      <c r="B3" s="684"/>
      <c r="C3" s="701" t="s">
        <v>25</v>
      </c>
      <c r="D3" s="670" t="s">
        <v>26</v>
      </c>
      <c r="E3" s="703" t="s">
        <v>35</v>
      </c>
      <c r="F3" s="704"/>
      <c r="G3" s="690"/>
      <c r="H3" s="660" t="s">
        <v>24</v>
      </c>
      <c r="I3" s="663" t="s">
        <v>67</v>
      </c>
      <c r="J3" s="664"/>
      <c r="K3" s="664"/>
      <c r="L3" s="665"/>
      <c r="M3" s="666" t="s">
        <v>68</v>
      </c>
      <c r="N3" s="698"/>
      <c r="O3" s="699"/>
      <c r="P3" s="699"/>
      <c r="Q3" s="699"/>
      <c r="R3" s="699"/>
      <c r="S3" s="699"/>
      <c r="T3" s="699"/>
      <c r="U3" s="700"/>
      <c r="AU3" s="112"/>
      <c r="AV3" s="112"/>
    </row>
    <row r="4" spans="1:48" s="62" customFormat="1" x14ac:dyDescent="0.2">
      <c r="A4" s="681"/>
      <c r="B4" s="684"/>
      <c r="C4" s="701"/>
      <c r="D4" s="670"/>
      <c r="E4" s="670" t="s">
        <v>36</v>
      </c>
      <c r="F4" s="672" t="s">
        <v>37</v>
      </c>
      <c r="G4" s="690"/>
      <c r="H4" s="661"/>
      <c r="I4" s="674" t="s">
        <v>22</v>
      </c>
      <c r="J4" s="674" t="s">
        <v>27</v>
      </c>
      <c r="K4" s="674" t="s">
        <v>69</v>
      </c>
      <c r="L4" s="674" t="s">
        <v>70</v>
      </c>
      <c r="M4" s="667"/>
      <c r="N4" s="647" t="s">
        <v>38</v>
      </c>
      <c r="O4" s="648"/>
      <c r="P4" s="647" t="s">
        <v>42</v>
      </c>
      <c r="Q4" s="649"/>
      <c r="R4" s="650"/>
      <c r="S4" s="651"/>
      <c r="T4" s="650"/>
      <c r="U4" s="651"/>
      <c r="AU4" s="112"/>
      <c r="AV4" s="112"/>
    </row>
    <row r="5" spans="1:48" s="62" customFormat="1" ht="16.5" thickBot="1" x14ac:dyDescent="0.25">
      <c r="A5" s="681"/>
      <c r="B5" s="684"/>
      <c r="C5" s="701"/>
      <c r="D5" s="670"/>
      <c r="E5" s="670"/>
      <c r="F5" s="672"/>
      <c r="G5" s="690"/>
      <c r="H5" s="661"/>
      <c r="I5" s="675"/>
      <c r="J5" s="675"/>
      <c r="K5" s="675"/>
      <c r="L5" s="675"/>
      <c r="M5" s="667"/>
      <c r="N5" s="143">
        <v>1</v>
      </c>
      <c r="O5" s="144">
        <v>2</v>
      </c>
      <c r="P5" s="143">
        <v>3</v>
      </c>
      <c r="Q5" s="104"/>
      <c r="R5" s="65"/>
      <c r="S5" s="64"/>
      <c r="T5" s="63"/>
      <c r="U5" s="64"/>
      <c r="AU5" s="112"/>
      <c r="AV5" s="112"/>
    </row>
    <row r="6" spans="1:48" s="62" customFormat="1" ht="30" customHeight="1" thickBot="1" x14ac:dyDescent="0.25">
      <c r="A6" s="681"/>
      <c r="B6" s="684"/>
      <c r="C6" s="701"/>
      <c r="D6" s="670"/>
      <c r="E6" s="670"/>
      <c r="F6" s="672"/>
      <c r="G6" s="690"/>
      <c r="H6" s="661"/>
      <c r="I6" s="675"/>
      <c r="J6" s="675"/>
      <c r="K6" s="675"/>
      <c r="L6" s="675"/>
      <c r="M6" s="668"/>
      <c r="N6" s="652" t="s">
        <v>210</v>
      </c>
      <c r="O6" s="653"/>
      <c r="P6" s="654"/>
      <c r="Q6" s="654"/>
      <c r="R6" s="654"/>
      <c r="S6" s="654"/>
      <c r="T6" s="654"/>
      <c r="U6" s="655"/>
      <c r="AU6" s="112" t="s">
        <v>145</v>
      </c>
      <c r="AV6" s="112" t="s">
        <v>146</v>
      </c>
    </row>
    <row r="7" spans="1:48" s="62" customFormat="1" ht="16.5" thickBot="1" x14ac:dyDescent="0.25">
      <c r="A7" s="682"/>
      <c r="B7" s="685"/>
      <c r="C7" s="702"/>
      <c r="D7" s="671"/>
      <c r="E7" s="671"/>
      <c r="F7" s="673"/>
      <c r="G7" s="691"/>
      <c r="H7" s="662"/>
      <c r="I7" s="676"/>
      <c r="J7" s="676"/>
      <c r="K7" s="676"/>
      <c r="L7" s="676"/>
      <c r="M7" s="669"/>
      <c r="N7" s="146">
        <v>15</v>
      </c>
      <c r="O7" s="147">
        <v>18</v>
      </c>
      <c r="P7" s="146">
        <v>17</v>
      </c>
      <c r="Q7" s="148"/>
      <c r="R7" s="66"/>
      <c r="S7" s="67"/>
      <c r="T7" s="66"/>
      <c r="U7" s="67"/>
      <c r="AU7" s="112"/>
      <c r="AV7" s="112"/>
    </row>
    <row r="8" spans="1:48" s="62" customFormat="1" ht="16.5" thickBot="1" x14ac:dyDescent="0.25">
      <c r="A8" s="149">
        <v>1</v>
      </c>
      <c r="B8" s="150">
        <v>2</v>
      </c>
      <c r="C8" s="151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52">
        <v>13</v>
      </c>
      <c r="N8" s="146">
        <v>14</v>
      </c>
      <c r="O8" s="153">
        <v>15</v>
      </c>
      <c r="P8" s="153">
        <v>16</v>
      </c>
      <c r="Q8" s="146">
        <v>17</v>
      </c>
      <c r="R8" s="71">
        <v>19</v>
      </c>
      <c r="S8" s="66">
        <v>20</v>
      </c>
      <c r="T8" s="71">
        <v>21</v>
      </c>
      <c r="U8" s="69">
        <v>22</v>
      </c>
      <c r="V8" s="72">
        <v>22</v>
      </c>
      <c r="W8" s="70">
        <v>23</v>
      </c>
      <c r="X8" s="68">
        <v>24</v>
      </c>
      <c r="Y8" s="70">
        <v>25</v>
      </c>
      <c r="Z8" s="68">
        <v>26</v>
      </c>
      <c r="AU8" s="112"/>
      <c r="AV8" s="112"/>
    </row>
    <row r="9" spans="1:48" s="62" customFormat="1" ht="27" customHeight="1" thickBot="1" x14ac:dyDescent="0.25">
      <c r="A9" s="656" t="s">
        <v>71</v>
      </c>
      <c r="B9" s="657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7"/>
      <c r="O9" s="657"/>
      <c r="P9" s="657"/>
      <c r="Q9" s="657"/>
      <c r="R9" s="657"/>
      <c r="S9" s="657"/>
      <c r="T9" s="657"/>
      <c r="U9" s="659"/>
      <c r="AU9" s="112"/>
      <c r="AV9" s="112"/>
    </row>
    <row r="10" spans="1:48" s="62" customFormat="1" x14ac:dyDescent="0.2">
      <c r="A10" s="632" t="s">
        <v>72</v>
      </c>
      <c r="B10" s="633"/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3"/>
      <c r="U10" s="634"/>
      <c r="AU10" s="112"/>
      <c r="AV10" s="112"/>
    </row>
    <row r="11" spans="1:48" s="124" customFormat="1" x14ac:dyDescent="0.2">
      <c r="A11" s="163" t="s">
        <v>187</v>
      </c>
      <c r="B11" s="164" t="s">
        <v>63</v>
      </c>
      <c r="C11" s="165"/>
      <c r="D11" s="166" t="s">
        <v>100</v>
      </c>
      <c r="E11" s="166"/>
      <c r="F11" s="167"/>
      <c r="G11" s="168">
        <v>3</v>
      </c>
      <c r="H11" s="169">
        <f>G11*30</f>
        <v>90</v>
      </c>
      <c r="I11" s="170">
        <f>J11+K11+L11</f>
        <v>30</v>
      </c>
      <c r="J11" s="171"/>
      <c r="K11" s="171"/>
      <c r="L11" s="171">
        <v>30</v>
      </c>
      <c r="M11" s="172">
        <f>H11-I11</f>
        <v>60</v>
      </c>
      <c r="N11" s="173">
        <v>2</v>
      </c>
      <c r="O11" s="174"/>
      <c r="P11" s="176"/>
      <c r="Q11" s="177"/>
      <c r="R11" s="121"/>
      <c r="S11" s="123"/>
      <c r="T11" s="121"/>
      <c r="U11" s="122"/>
      <c r="AA11" s="124" t="s">
        <v>112</v>
      </c>
      <c r="AU11" s="299" t="b">
        <f t="shared" ref="AU11:AV13" si="0">ISBLANK(N11)</f>
        <v>0</v>
      </c>
      <c r="AV11" s="299" t="b">
        <f t="shared" si="0"/>
        <v>1</v>
      </c>
    </row>
    <row r="12" spans="1:48" s="124" customFormat="1" x14ac:dyDescent="0.2">
      <c r="A12" s="163" t="s">
        <v>99</v>
      </c>
      <c r="B12" s="164" t="s">
        <v>133</v>
      </c>
      <c r="C12" s="165"/>
      <c r="D12" s="166" t="s">
        <v>102</v>
      </c>
      <c r="E12" s="166"/>
      <c r="F12" s="167"/>
      <c r="G12" s="168">
        <v>3</v>
      </c>
      <c r="H12" s="169">
        <f>G12*30</f>
        <v>90</v>
      </c>
      <c r="I12" s="170">
        <f>J12+K12+L12</f>
        <v>36</v>
      </c>
      <c r="J12" s="171">
        <v>18</v>
      </c>
      <c r="K12" s="171"/>
      <c r="L12" s="171">
        <v>18</v>
      </c>
      <c r="M12" s="172">
        <f>H12-I12</f>
        <v>54</v>
      </c>
      <c r="N12" s="173"/>
      <c r="O12" s="174">
        <v>2</v>
      </c>
      <c r="P12" s="176"/>
      <c r="Q12" s="177"/>
      <c r="R12" s="121"/>
      <c r="S12" s="123"/>
      <c r="T12" s="121"/>
      <c r="U12" s="122"/>
      <c r="AA12" s="124" t="s">
        <v>112</v>
      </c>
      <c r="AU12" s="299" t="b">
        <f t="shared" si="0"/>
        <v>1</v>
      </c>
      <c r="AV12" s="299" t="b">
        <f t="shared" si="0"/>
        <v>0</v>
      </c>
    </row>
    <row r="13" spans="1:48" s="124" customFormat="1" ht="16.5" thickBot="1" x14ac:dyDescent="0.25">
      <c r="A13" s="163" t="s">
        <v>101</v>
      </c>
      <c r="B13" s="320" t="s">
        <v>186</v>
      </c>
      <c r="C13" s="165"/>
      <c r="D13" s="166" t="s">
        <v>102</v>
      </c>
      <c r="E13" s="166"/>
      <c r="F13" s="167"/>
      <c r="G13" s="168">
        <v>3</v>
      </c>
      <c r="H13" s="169">
        <f>G13*30</f>
        <v>90</v>
      </c>
      <c r="I13" s="170">
        <f>J13+K13+L13</f>
        <v>36</v>
      </c>
      <c r="J13" s="171">
        <v>18</v>
      </c>
      <c r="K13" s="171"/>
      <c r="L13" s="171">
        <v>18</v>
      </c>
      <c r="M13" s="172">
        <f>H13-I13</f>
        <v>54</v>
      </c>
      <c r="N13" s="173"/>
      <c r="O13" s="174">
        <v>2</v>
      </c>
      <c r="P13" s="176"/>
      <c r="Q13" s="177"/>
      <c r="R13" s="121"/>
      <c r="S13" s="123"/>
      <c r="T13" s="121"/>
      <c r="U13" s="122"/>
      <c r="AA13" s="124" t="s">
        <v>112</v>
      </c>
      <c r="AU13" s="299" t="b">
        <f t="shared" si="0"/>
        <v>1</v>
      </c>
      <c r="AV13" s="299" t="b">
        <f t="shared" si="0"/>
        <v>0</v>
      </c>
    </row>
    <row r="14" spans="1:48" s="62" customFormat="1" ht="16.5" thickBot="1" x14ac:dyDescent="0.25">
      <c r="A14" s="635" t="s">
        <v>28</v>
      </c>
      <c r="B14" s="606"/>
      <c r="C14" s="405"/>
      <c r="D14" s="75"/>
      <c r="E14" s="407"/>
      <c r="F14" s="407"/>
      <c r="G14" s="76">
        <f t="shared" ref="G14:U14" si="1">SUM(G11:G13)</f>
        <v>9</v>
      </c>
      <c r="H14" s="77">
        <f t="shared" si="1"/>
        <v>270</v>
      </c>
      <c r="I14" s="77">
        <f t="shared" si="1"/>
        <v>102</v>
      </c>
      <c r="J14" s="77">
        <f t="shared" si="1"/>
        <v>36</v>
      </c>
      <c r="K14" s="77">
        <f t="shared" si="1"/>
        <v>0</v>
      </c>
      <c r="L14" s="77">
        <f t="shared" si="1"/>
        <v>66</v>
      </c>
      <c r="M14" s="77">
        <f t="shared" si="1"/>
        <v>168</v>
      </c>
      <c r="N14" s="77">
        <f t="shared" si="1"/>
        <v>2</v>
      </c>
      <c r="O14" s="77">
        <f t="shared" si="1"/>
        <v>4</v>
      </c>
      <c r="P14" s="77">
        <f t="shared" si="1"/>
        <v>0</v>
      </c>
      <c r="Q14" s="77">
        <f t="shared" si="1"/>
        <v>0</v>
      </c>
      <c r="R14" s="77">
        <f t="shared" si="1"/>
        <v>0</v>
      </c>
      <c r="S14" s="77">
        <f t="shared" si="1"/>
        <v>0</v>
      </c>
      <c r="T14" s="77">
        <f t="shared" si="1"/>
        <v>0</v>
      </c>
      <c r="U14" s="77">
        <f t="shared" si="1"/>
        <v>0</v>
      </c>
      <c r="V14" s="78" t="e">
        <f>SUM(#REF!)+#REF!+#REF!</f>
        <v>#REF!</v>
      </c>
      <c r="W14" s="79" t="e">
        <f>SUM(#REF!)+#REF!+#REF!</f>
        <v>#REF!</v>
      </c>
      <c r="X14" s="79" t="e">
        <f>SUM(#REF!)+#REF!+#REF!</f>
        <v>#REF!</v>
      </c>
      <c r="Y14" s="79" t="e">
        <f>SUM(#REF!)+#REF!+#REF!</f>
        <v>#REF!</v>
      </c>
      <c r="Z14" s="79" t="e">
        <f>SUM(#REF!)+#REF!+#REF!</f>
        <v>#REF!</v>
      </c>
      <c r="AA14" s="62">
        <f>G14*30</f>
        <v>270</v>
      </c>
      <c r="AU14" s="112">
        <f>SUMIF(AU11:AU13,FALSE,$G11:$G13)</f>
        <v>3</v>
      </c>
      <c r="AV14" s="112">
        <f>SUMIF(AV11:AV13,FALSE,$G11:$G13)</f>
        <v>6</v>
      </c>
    </row>
    <row r="15" spans="1:48" ht="16.5" customHeight="1" thickBot="1" x14ac:dyDescent="0.25">
      <c r="A15" s="636" t="s">
        <v>73</v>
      </c>
      <c r="B15" s="637"/>
      <c r="C15" s="637"/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8"/>
      <c r="O15" s="638"/>
      <c r="P15" s="638"/>
      <c r="Q15" s="638"/>
      <c r="R15" s="638"/>
      <c r="S15" s="638"/>
      <c r="T15" s="638"/>
      <c r="U15" s="639"/>
    </row>
    <row r="16" spans="1:48" s="111" customFormat="1" x14ac:dyDescent="0.2">
      <c r="A16" s="178" t="s">
        <v>74</v>
      </c>
      <c r="B16" s="348" t="s">
        <v>174</v>
      </c>
      <c r="C16" s="179">
        <v>1</v>
      </c>
      <c r="D16" s="180"/>
      <c r="E16" s="181"/>
      <c r="F16" s="349"/>
      <c r="G16" s="303">
        <v>4</v>
      </c>
      <c r="H16" s="350">
        <f t="shared" ref="H16:H21" si="2">G16*30</f>
        <v>120</v>
      </c>
      <c r="I16" s="179">
        <f t="shared" ref="I16:I18" si="3">J16+L16</f>
        <v>45</v>
      </c>
      <c r="J16" s="180">
        <v>30</v>
      </c>
      <c r="K16" s="180"/>
      <c r="L16" s="180">
        <v>15</v>
      </c>
      <c r="M16" s="351">
        <f t="shared" ref="M16:M21" si="4">H16-I16</f>
        <v>75</v>
      </c>
      <c r="N16" s="352">
        <v>3</v>
      </c>
      <c r="O16" s="353"/>
      <c r="P16" s="162"/>
      <c r="Q16" s="355"/>
      <c r="R16" s="73"/>
      <c r="S16" s="74"/>
      <c r="T16" s="73"/>
      <c r="U16" s="74"/>
      <c r="AA16" s="111" t="s">
        <v>112</v>
      </c>
      <c r="AC16" s="293"/>
      <c r="AU16" s="299" t="b">
        <f t="shared" ref="AU16:AV19" si="5">ISBLANK(N16)</f>
        <v>0</v>
      </c>
      <c r="AV16" s="299" t="b">
        <f t="shared" si="5"/>
        <v>1</v>
      </c>
    </row>
    <row r="17" spans="1:48" s="116" customFormat="1" x14ac:dyDescent="0.25">
      <c r="A17" s="182" t="s">
        <v>75</v>
      </c>
      <c r="B17" s="356" t="s">
        <v>175</v>
      </c>
      <c r="C17" s="184">
        <v>1</v>
      </c>
      <c r="D17" s="406"/>
      <c r="E17" s="185"/>
      <c r="F17" s="186"/>
      <c r="G17" s="187">
        <v>4</v>
      </c>
      <c r="H17" s="188">
        <f t="shared" si="2"/>
        <v>120</v>
      </c>
      <c r="I17" s="184">
        <f t="shared" si="3"/>
        <v>45</v>
      </c>
      <c r="J17" s="406">
        <v>15</v>
      </c>
      <c r="K17" s="406"/>
      <c r="L17" s="347">
        <v>30</v>
      </c>
      <c r="M17" s="189">
        <f t="shared" si="4"/>
        <v>75</v>
      </c>
      <c r="N17" s="190">
        <v>3</v>
      </c>
      <c r="O17" s="191"/>
      <c r="P17" s="193"/>
      <c r="Q17" s="194"/>
      <c r="R17" s="125"/>
      <c r="S17" s="126"/>
      <c r="T17" s="125"/>
      <c r="U17" s="126"/>
      <c r="AA17" s="116" t="s">
        <v>112</v>
      </c>
      <c r="AU17" s="299" t="b">
        <f t="shared" si="5"/>
        <v>0</v>
      </c>
      <c r="AV17" s="299" t="b">
        <f t="shared" si="5"/>
        <v>1</v>
      </c>
    </row>
    <row r="18" spans="1:48" s="116" customFormat="1" ht="33" customHeight="1" x14ac:dyDescent="0.2">
      <c r="A18" s="182" t="s">
        <v>76</v>
      </c>
      <c r="B18" s="183" t="s">
        <v>134</v>
      </c>
      <c r="C18" s="184"/>
      <c r="D18" s="406">
        <v>2</v>
      </c>
      <c r="E18" s="185"/>
      <c r="F18" s="186"/>
      <c r="G18" s="187">
        <v>4</v>
      </c>
      <c r="H18" s="188">
        <f t="shared" si="2"/>
        <v>120</v>
      </c>
      <c r="I18" s="184">
        <f t="shared" si="3"/>
        <v>36</v>
      </c>
      <c r="J18" s="406">
        <v>18</v>
      </c>
      <c r="K18" s="406"/>
      <c r="L18" s="347">
        <v>18</v>
      </c>
      <c r="M18" s="189">
        <f t="shared" si="4"/>
        <v>84</v>
      </c>
      <c r="N18" s="176"/>
      <c r="O18" s="195">
        <v>2</v>
      </c>
      <c r="P18" s="173"/>
      <c r="Q18" s="175"/>
      <c r="R18" s="121"/>
      <c r="S18" s="122"/>
      <c r="T18" s="121"/>
      <c r="U18" s="122"/>
      <c r="AA18" s="116" t="s">
        <v>112</v>
      </c>
      <c r="AU18" s="299" t="b">
        <f t="shared" si="5"/>
        <v>1</v>
      </c>
      <c r="AV18" s="299" t="b">
        <f t="shared" si="5"/>
        <v>0</v>
      </c>
    </row>
    <row r="19" spans="1:48" s="116" customFormat="1" x14ac:dyDescent="0.25">
      <c r="A19" s="318" t="s">
        <v>77</v>
      </c>
      <c r="B19" s="357" t="s">
        <v>182</v>
      </c>
      <c r="C19" s="165">
        <v>1</v>
      </c>
      <c r="D19" s="406"/>
      <c r="E19" s="185"/>
      <c r="F19" s="186"/>
      <c r="G19" s="187">
        <v>4</v>
      </c>
      <c r="H19" s="188">
        <f t="shared" si="2"/>
        <v>120</v>
      </c>
      <c r="I19" s="184">
        <f t="shared" ref="I19:I21" si="6">J19+K19+L19</f>
        <v>45</v>
      </c>
      <c r="J19" s="406">
        <v>30</v>
      </c>
      <c r="K19" s="406"/>
      <c r="L19" s="347">
        <v>15</v>
      </c>
      <c r="M19" s="189">
        <f t="shared" si="4"/>
        <v>75</v>
      </c>
      <c r="N19" s="190">
        <v>3</v>
      </c>
      <c r="O19" s="191"/>
      <c r="P19" s="193"/>
      <c r="Q19" s="194"/>
      <c r="R19" s="125"/>
      <c r="S19" s="126"/>
      <c r="T19" s="125"/>
      <c r="U19" s="126"/>
      <c r="AA19" s="116" t="s">
        <v>112</v>
      </c>
      <c r="AU19" s="299" t="b">
        <f t="shared" si="5"/>
        <v>0</v>
      </c>
      <c r="AV19" s="299" t="b">
        <f t="shared" si="5"/>
        <v>1</v>
      </c>
    </row>
    <row r="20" spans="1:48" s="306" customFormat="1" ht="16.5" thickBot="1" x14ac:dyDescent="0.3">
      <c r="A20" s="319" t="s">
        <v>79</v>
      </c>
      <c r="B20" s="357" t="s">
        <v>176</v>
      </c>
      <c r="C20" s="358"/>
      <c r="D20" s="406"/>
      <c r="E20" s="185"/>
      <c r="F20" s="189" t="s">
        <v>78</v>
      </c>
      <c r="G20" s="187">
        <v>1</v>
      </c>
      <c r="H20" s="188">
        <f t="shared" si="2"/>
        <v>30</v>
      </c>
      <c r="I20" s="184"/>
      <c r="J20" s="406"/>
      <c r="K20" s="406"/>
      <c r="L20" s="347"/>
      <c r="M20" s="189"/>
      <c r="N20" s="190"/>
      <c r="O20" s="191" t="s">
        <v>150</v>
      </c>
      <c r="P20" s="193"/>
      <c r="Q20" s="194"/>
      <c r="R20" s="305"/>
      <c r="S20" s="304"/>
      <c r="T20" s="305"/>
      <c r="U20" s="304"/>
      <c r="AU20" s="307"/>
      <c r="AV20" s="299" t="b">
        <f>ISBLANK(O20)</f>
        <v>0</v>
      </c>
    </row>
    <row r="21" spans="1:48" s="116" customFormat="1" ht="16.5" thickBot="1" x14ac:dyDescent="0.25">
      <c r="A21" s="319" t="s">
        <v>130</v>
      </c>
      <c r="B21" s="320" t="s">
        <v>162</v>
      </c>
      <c r="C21" s="294"/>
      <c r="D21" s="241">
        <v>1</v>
      </c>
      <c r="E21" s="295"/>
      <c r="F21" s="295"/>
      <c r="G21" s="296">
        <v>3</v>
      </c>
      <c r="H21" s="297">
        <f t="shared" si="2"/>
        <v>90</v>
      </c>
      <c r="I21" s="184">
        <f t="shared" si="6"/>
        <v>30</v>
      </c>
      <c r="J21" s="241">
        <v>15</v>
      </c>
      <c r="K21" s="241"/>
      <c r="L21" s="241">
        <v>15</v>
      </c>
      <c r="M21" s="189">
        <f t="shared" si="4"/>
        <v>60</v>
      </c>
      <c r="N21" s="346">
        <v>2</v>
      </c>
      <c r="O21" s="191"/>
      <c r="P21" s="190"/>
      <c r="Q21" s="298"/>
      <c r="R21" s="287"/>
      <c r="S21" s="286"/>
      <c r="T21" s="285"/>
      <c r="U21" s="286"/>
      <c r="AU21" s="299" t="b">
        <f>ISBLANK(N21)</f>
        <v>0</v>
      </c>
      <c r="AV21" s="299" t="b">
        <f>ISBLANK(O21)</f>
        <v>1</v>
      </c>
    </row>
    <row r="22" spans="1:48" s="116" customFormat="1" ht="16.5" thickBot="1" x14ac:dyDescent="0.3">
      <c r="A22" s="319" t="s">
        <v>151</v>
      </c>
      <c r="B22" s="357" t="s">
        <v>183</v>
      </c>
      <c r="C22" s="155">
        <v>2</v>
      </c>
      <c r="D22" s="156"/>
      <c r="E22" s="156"/>
      <c r="F22" s="157"/>
      <c r="G22" s="379">
        <v>5</v>
      </c>
      <c r="H22" s="158">
        <f>G22*30</f>
        <v>150</v>
      </c>
      <c r="I22" s="159">
        <f>J22+K22+L22</f>
        <v>54</v>
      </c>
      <c r="J22" s="160">
        <v>18</v>
      </c>
      <c r="K22" s="160"/>
      <c r="L22" s="160">
        <v>36</v>
      </c>
      <c r="M22" s="161">
        <f>H22-I22</f>
        <v>96</v>
      </c>
      <c r="N22" s="162"/>
      <c r="O22" s="288">
        <v>3</v>
      </c>
      <c r="P22" s="288"/>
      <c r="Q22" s="288"/>
      <c r="R22" s="287"/>
      <c r="S22" s="286"/>
      <c r="T22" s="285"/>
      <c r="U22" s="286"/>
      <c r="AU22" s="299" t="b">
        <f>ISBLANK(N22)</f>
        <v>1</v>
      </c>
      <c r="AV22" s="299" t="b">
        <f>ISBLANK(O22)</f>
        <v>0</v>
      </c>
    </row>
    <row r="23" spans="1:48" ht="26.25" customHeight="1" thickBot="1" x14ac:dyDescent="0.25">
      <c r="A23" s="635" t="s">
        <v>80</v>
      </c>
      <c r="B23" s="605"/>
      <c r="C23" s="604"/>
      <c r="D23" s="604"/>
      <c r="E23" s="604"/>
      <c r="F23" s="640"/>
      <c r="G23" s="197">
        <f t="shared" ref="G23:Q23" si="7">SUM(G16:G22)</f>
        <v>25</v>
      </c>
      <c r="H23" s="142">
        <f t="shared" si="7"/>
        <v>750</v>
      </c>
      <c r="I23" s="142">
        <f t="shared" si="7"/>
        <v>255</v>
      </c>
      <c r="J23" s="142">
        <f t="shared" si="7"/>
        <v>126</v>
      </c>
      <c r="K23" s="142">
        <f t="shared" si="7"/>
        <v>0</v>
      </c>
      <c r="L23" s="142">
        <f t="shared" si="7"/>
        <v>129</v>
      </c>
      <c r="M23" s="142">
        <f t="shared" si="7"/>
        <v>465</v>
      </c>
      <c r="N23" s="142">
        <f t="shared" si="7"/>
        <v>11</v>
      </c>
      <c r="O23" s="240">
        <f t="shared" si="7"/>
        <v>5</v>
      </c>
      <c r="P23" s="240">
        <f t="shared" si="7"/>
        <v>0</v>
      </c>
      <c r="Q23" s="240">
        <f t="shared" si="7"/>
        <v>0</v>
      </c>
      <c r="R23" s="81">
        <f>SUM(R16:R20)</f>
        <v>0</v>
      </c>
      <c r="S23" s="81">
        <f>SUM(S16:S20)</f>
        <v>0</v>
      </c>
      <c r="T23" s="81">
        <f>SUM(T16:T20)</f>
        <v>0</v>
      </c>
      <c r="U23" s="81">
        <f>SUM(U16:U20)</f>
        <v>0</v>
      </c>
      <c r="V23" s="62">
        <f>30*G23</f>
        <v>750</v>
      </c>
      <c r="AA23" s="62">
        <f>G23*30</f>
        <v>750</v>
      </c>
      <c r="AS23" s="80">
        <f>G23*30</f>
        <v>750</v>
      </c>
      <c r="AT23" s="113"/>
      <c r="AU23" s="300">
        <f>SUMIF(AU16:AU22,FALSE,$G16:$G22)</f>
        <v>15</v>
      </c>
      <c r="AV23" s="300">
        <f>SUMIF(AV16:AV22,FALSE,$G16:$G22)</f>
        <v>10</v>
      </c>
    </row>
    <row r="24" spans="1:48" ht="21.75" customHeight="1" thickBot="1" x14ac:dyDescent="0.25">
      <c r="A24" s="641" t="s">
        <v>81</v>
      </c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3"/>
    </row>
    <row r="25" spans="1:48" s="135" customFormat="1" ht="18.75" customHeight="1" thickBot="1" x14ac:dyDescent="0.3">
      <c r="A25" s="154" t="s">
        <v>117</v>
      </c>
      <c r="B25" s="359" t="s">
        <v>136</v>
      </c>
      <c r="C25" s="27"/>
      <c r="D25" s="28" t="s">
        <v>78</v>
      </c>
      <c r="E25" s="28"/>
      <c r="F25" s="198"/>
      <c r="G25" s="199">
        <v>3</v>
      </c>
      <c r="H25" s="200">
        <f>G25*30</f>
        <v>90</v>
      </c>
      <c r="I25" s="179">
        <f>J25+K25+L25</f>
        <v>0</v>
      </c>
      <c r="J25" s="180"/>
      <c r="K25" s="180"/>
      <c r="L25" s="180"/>
      <c r="M25" s="181">
        <f t="shared" ref="M25:M26" si="8">H25-I25</f>
        <v>90</v>
      </c>
      <c r="N25" s="201"/>
      <c r="O25" s="202"/>
      <c r="P25" s="201"/>
      <c r="Q25" s="203"/>
      <c r="R25" s="133"/>
      <c r="S25" s="134"/>
      <c r="T25" s="133"/>
      <c r="U25" s="132"/>
      <c r="AU25" s="302"/>
      <c r="AV25" s="302">
        <f>G25</f>
        <v>3</v>
      </c>
    </row>
    <row r="26" spans="1:48" s="135" customFormat="1" ht="18.75" customHeight="1" thickBot="1" x14ac:dyDescent="0.25">
      <c r="A26" s="154" t="s">
        <v>118</v>
      </c>
      <c r="B26" s="204" t="s">
        <v>23</v>
      </c>
      <c r="C26" s="41"/>
      <c r="D26" s="42" t="s">
        <v>103</v>
      </c>
      <c r="E26" s="42"/>
      <c r="F26" s="205"/>
      <c r="G26" s="206">
        <v>6</v>
      </c>
      <c r="H26" s="207">
        <f>G26*30</f>
        <v>180</v>
      </c>
      <c r="I26" s="208">
        <f>J26+K26+L26</f>
        <v>0</v>
      </c>
      <c r="J26" s="209"/>
      <c r="K26" s="209"/>
      <c r="L26" s="209"/>
      <c r="M26" s="210">
        <f t="shared" si="8"/>
        <v>180</v>
      </c>
      <c r="N26" s="211"/>
      <c r="O26" s="212"/>
      <c r="P26" s="211"/>
      <c r="Q26" s="213"/>
      <c r="R26" s="139"/>
      <c r="S26" s="140"/>
      <c r="T26" s="139"/>
      <c r="U26" s="141"/>
      <c r="AU26" s="302"/>
      <c r="AV26" s="302"/>
    </row>
    <row r="27" spans="1:48" s="62" customFormat="1" ht="18" customHeight="1" thickBot="1" x14ac:dyDescent="0.25">
      <c r="A27" s="644" t="s">
        <v>82</v>
      </c>
      <c r="B27" s="645"/>
      <c r="C27" s="645"/>
      <c r="D27" s="645"/>
      <c r="E27" s="645"/>
      <c r="F27" s="646"/>
      <c r="G27" s="214">
        <f>SUM(G25:G26)</f>
        <v>9</v>
      </c>
      <c r="H27" s="215">
        <f>SUM(H25:H26)</f>
        <v>270</v>
      </c>
      <c r="I27" s="215">
        <f t="shared" ref="I27:U27" si="9">SUM(I25:I25)</f>
        <v>0</v>
      </c>
      <c r="J27" s="215">
        <f t="shared" si="9"/>
        <v>0</v>
      </c>
      <c r="K27" s="215">
        <f t="shared" si="9"/>
        <v>0</v>
      </c>
      <c r="L27" s="215">
        <f t="shared" si="9"/>
        <v>0</v>
      </c>
      <c r="M27" s="215">
        <f>SUM(M25:M26)</f>
        <v>270</v>
      </c>
      <c r="N27" s="215">
        <f t="shared" si="9"/>
        <v>0</v>
      </c>
      <c r="O27" s="215"/>
      <c r="P27" s="215">
        <f t="shared" si="9"/>
        <v>0</v>
      </c>
      <c r="Q27" s="215">
        <f t="shared" si="9"/>
        <v>0</v>
      </c>
      <c r="R27" s="82">
        <f t="shared" si="9"/>
        <v>0</v>
      </c>
      <c r="S27" s="82">
        <f t="shared" si="9"/>
        <v>0</v>
      </c>
      <c r="T27" s="82">
        <f t="shared" si="9"/>
        <v>0</v>
      </c>
      <c r="U27" s="82">
        <f t="shared" si="9"/>
        <v>0</v>
      </c>
      <c r="AA27" s="62">
        <f>G27*30</f>
        <v>270</v>
      </c>
      <c r="AS27" s="80">
        <f>G27*30</f>
        <v>270</v>
      </c>
      <c r="AU27" s="112"/>
      <c r="AV27" s="112"/>
    </row>
    <row r="28" spans="1:48" ht="16.5" customHeight="1" thickBot="1" x14ac:dyDescent="0.25">
      <c r="A28" s="617" t="s">
        <v>115</v>
      </c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9"/>
    </row>
    <row r="29" spans="1:48" s="62" customFormat="1" ht="16.5" thickBot="1" x14ac:dyDescent="0.25">
      <c r="A29" s="178" t="s">
        <v>119</v>
      </c>
      <c r="B29" s="216" t="s">
        <v>116</v>
      </c>
      <c r="C29" s="217"/>
      <c r="D29" s="218"/>
      <c r="E29" s="218"/>
      <c r="F29" s="219"/>
      <c r="G29" s="199">
        <v>24</v>
      </c>
      <c r="H29" s="220">
        <f>G29*30</f>
        <v>720</v>
      </c>
      <c r="I29" s="221"/>
      <c r="J29" s="222"/>
      <c r="K29" s="222"/>
      <c r="L29" s="222"/>
      <c r="M29" s="181">
        <f t="shared" ref="M29" si="10">H29-I29</f>
        <v>720</v>
      </c>
      <c r="N29" s="221"/>
      <c r="O29" s="223"/>
      <c r="P29" s="221"/>
      <c r="Q29" s="224"/>
      <c r="R29" s="83"/>
      <c r="S29" s="84"/>
      <c r="T29" s="83"/>
      <c r="U29" s="85"/>
      <c r="AU29" s="112"/>
      <c r="AV29" s="112"/>
    </row>
    <row r="30" spans="1:48" s="62" customFormat="1" ht="32.25" thickBot="1" x14ac:dyDescent="0.3">
      <c r="A30" s="178" t="s">
        <v>137</v>
      </c>
      <c r="B30" s="360" t="s">
        <v>163</v>
      </c>
      <c r="C30" s="217"/>
      <c r="D30" s="218"/>
      <c r="E30" s="218"/>
      <c r="F30" s="219"/>
      <c r="G30" s="199"/>
      <c r="H30" s="220">
        <f>G30*30</f>
        <v>0</v>
      </c>
      <c r="I30" s="221"/>
      <c r="J30" s="222"/>
      <c r="K30" s="222"/>
      <c r="L30" s="222"/>
      <c r="M30" s="181"/>
      <c r="N30" s="221"/>
      <c r="O30" s="223"/>
      <c r="P30" s="221"/>
      <c r="Q30" s="224"/>
      <c r="R30" s="83"/>
      <c r="S30" s="84"/>
      <c r="T30" s="83"/>
      <c r="U30" s="85"/>
      <c r="AU30" s="112"/>
      <c r="AV30" s="112"/>
    </row>
    <row r="31" spans="1:48" s="62" customFormat="1" ht="16.5" thickBot="1" x14ac:dyDescent="0.25">
      <c r="A31" s="620" t="s">
        <v>83</v>
      </c>
      <c r="B31" s="621"/>
      <c r="C31" s="621"/>
      <c r="D31" s="621"/>
      <c r="E31" s="621"/>
      <c r="F31" s="622"/>
      <c r="G31" s="225">
        <f>SUM(G29:G30)</f>
        <v>24</v>
      </c>
      <c r="H31" s="226">
        <v>720</v>
      </c>
      <c r="I31" s="226">
        <f t="shared" ref="I31:N31" si="11">SUM(I30:I30)</f>
        <v>0</v>
      </c>
      <c r="J31" s="226">
        <f t="shared" si="11"/>
        <v>0</v>
      </c>
      <c r="K31" s="226">
        <f t="shared" si="11"/>
        <v>0</v>
      </c>
      <c r="L31" s="226">
        <f t="shared" si="11"/>
        <v>0</v>
      </c>
      <c r="M31" s="226">
        <f t="shared" si="11"/>
        <v>0</v>
      </c>
      <c r="N31" s="226">
        <f t="shared" si="11"/>
        <v>0</v>
      </c>
      <c r="O31" s="226"/>
      <c r="P31" s="226">
        <f t="shared" ref="P31:U31" si="12">SUM(P30:P30)</f>
        <v>0</v>
      </c>
      <c r="Q31" s="226">
        <f t="shared" si="12"/>
        <v>0</v>
      </c>
      <c r="R31" s="86">
        <f t="shared" si="12"/>
        <v>0</v>
      </c>
      <c r="S31" s="86">
        <f t="shared" si="12"/>
        <v>0</v>
      </c>
      <c r="T31" s="86">
        <f t="shared" si="12"/>
        <v>0</v>
      </c>
      <c r="U31" s="87">
        <f t="shared" si="12"/>
        <v>0</v>
      </c>
      <c r="AA31" s="62">
        <f>G31*30</f>
        <v>720</v>
      </c>
      <c r="AS31" s="80">
        <f>G31*30</f>
        <v>720</v>
      </c>
      <c r="AU31" s="112"/>
      <c r="AV31" s="112"/>
    </row>
    <row r="32" spans="1:48" ht="16.5" thickBot="1" x14ac:dyDescent="0.25">
      <c r="A32" s="623" t="s">
        <v>84</v>
      </c>
      <c r="B32" s="624"/>
      <c r="C32" s="624"/>
      <c r="D32" s="624"/>
      <c r="E32" s="624"/>
      <c r="F32" s="624"/>
      <c r="G32" s="227">
        <f>G31+G27+G23+G14</f>
        <v>67</v>
      </c>
      <c r="H32" s="227">
        <f>H31+H27+H23+H14</f>
        <v>2010</v>
      </c>
      <c r="I32" s="228">
        <f t="shared" ref="I32:Z32" si="13">I23+I14+I27+I31</f>
        <v>357</v>
      </c>
      <c r="J32" s="228">
        <f t="shared" si="13"/>
        <v>162</v>
      </c>
      <c r="K32" s="228">
        <f t="shared" si="13"/>
        <v>0</v>
      </c>
      <c r="L32" s="228">
        <f t="shared" si="13"/>
        <v>195</v>
      </c>
      <c r="M32" s="228">
        <f t="shared" si="13"/>
        <v>903</v>
      </c>
      <c r="N32" s="228">
        <f t="shared" si="13"/>
        <v>13</v>
      </c>
      <c r="O32" s="228">
        <f t="shared" si="13"/>
        <v>9</v>
      </c>
      <c r="P32" s="228">
        <f t="shared" si="13"/>
        <v>0</v>
      </c>
      <c r="Q32" s="228">
        <f t="shared" si="13"/>
        <v>0</v>
      </c>
      <c r="R32" s="88">
        <f t="shared" si="13"/>
        <v>0</v>
      </c>
      <c r="S32" s="88">
        <f t="shared" si="13"/>
        <v>0</v>
      </c>
      <c r="T32" s="88">
        <f t="shared" si="13"/>
        <v>0</v>
      </c>
      <c r="U32" s="88">
        <f t="shared" si="13"/>
        <v>0</v>
      </c>
      <c r="V32" s="88" t="e">
        <f t="shared" si="13"/>
        <v>#REF!</v>
      </c>
      <c r="W32" s="88" t="e">
        <f t="shared" si="13"/>
        <v>#REF!</v>
      </c>
      <c r="X32" s="88" t="e">
        <f t="shared" si="13"/>
        <v>#REF!</v>
      </c>
      <c r="Y32" s="88" t="e">
        <f t="shared" si="13"/>
        <v>#REF!</v>
      </c>
      <c r="Z32" s="88" t="e">
        <f t="shared" si="13"/>
        <v>#REF!</v>
      </c>
      <c r="AA32" s="62">
        <f>G32*30</f>
        <v>2010</v>
      </c>
      <c r="AS32" s="80">
        <f>G32*30</f>
        <v>2010</v>
      </c>
    </row>
    <row r="33" spans="1:48" x14ac:dyDescent="0.2">
      <c r="A33" s="625" t="s">
        <v>85</v>
      </c>
      <c r="B33" s="626"/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26"/>
      <c r="P33" s="626"/>
      <c r="Q33" s="626"/>
      <c r="R33" s="626"/>
      <c r="S33" s="626"/>
      <c r="T33" s="626"/>
      <c r="U33" s="627"/>
    </row>
    <row r="34" spans="1:48" ht="16.5" thickBot="1" x14ac:dyDescent="0.25">
      <c r="A34" s="628" t="s">
        <v>86</v>
      </c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29"/>
      <c r="P34" s="629"/>
      <c r="Q34" s="629"/>
      <c r="R34" s="630"/>
      <c r="S34" s="630"/>
      <c r="T34" s="630"/>
      <c r="U34" s="631"/>
    </row>
    <row r="35" spans="1:48" ht="32.25" thickBot="1" x14ac:dyDescent="0.25">
      <c r="A35" s="325"/>
      <c r="B35" s="361" t="s">
        <v>164</v>
      </c>
      <c r="C35" s="325"/>
      <c r="D35" s="325"/>
      <c r="E35" s="325"/>
      <c r="F35" s="325"/>
      <c r="G35" s="325">
        <v>3</v>
      </c>
      <c r="H35" s="327">
        <f t="shared" ref="H35:H40" si="14">G35*30</f>
        <v>90</v>
      </c>
      <c r="I35" s="325">
        <f>J35+K35+L35</f>
        <v>30</v>
      </c>
      <c r="J35" s="325">
        <v>15</v>
      </c>
      <c r="K35" s="325"/>
      <c r="L35" s="325">
        <v>15</v>
      </c>
      <c r="M35" s="325">
        <f>H35-I35</f>
        <v>60</v>
      </c>
      <c r="N35" s="325">
        <v>2</v>
      </c>
      <c r="O35" s="325"/>
      <c r="P35" s="325"/>
      <c r="Q35" s="325"/>
      <c r="R35" s="409"/>
      <c r="S35" s="410"/>
      <c r="T35" s="409"/>
      <c r="U35" s="411"/>
    </row>
    <row r="36" spans="1:48" s="371" customFormat="1" ht="16.5" thickBot="1" x14ac:dyDescent="0.25">
      <c r="A36" s="330" t="s">
        <v>51</v>
      </c>
      <c r="B36" s="317" t="s">
        <v>177</v>
      </c>
      <c r="C36" s="235"/>
      <c r="D36" s="235">
        <v>1</v>
      </c>
      <c r="E36" s="235"/>
      <c r="F36" s="235"/>
      <c r="G36" s="236">
        <v>3</v>
      </c>
      <c r="H36" s="328">
        <f t="shared" si="14"/>
        <v>90</v>
      </c>
      <c r="I36" s="380">
        <f>J36+K36+L36</f>
        <v>30</v>
      </c>
      <c r="J36" s="381">
        <v>15</v>
      </c>
      <c r="K36" s="381"/>
      <c r="L36" s="381">
        <v>15</v>
      </c>
      <c r="M36" s="382">
        <f>H36-I36</f>
        <v>60</v>
      </c>
      <c r="N36" s="383">
        <v>2</v>
      </c>
      <c r="O36" s="151"/>
      <c r="P36" s="384"/>
      <c r="Q36" s="385"/>
      <c r="R36" s="412"/>
      <c r="S36" s="413"/>
      <c r="T36" s="412"/>
      <c r="U36" s="413"/>
      <c r="AA36" s="371" t="s">
        <v>112</v>
      </c>
      <c r="AB36" s="371" t="s">
        <v>120</v>
      </c>
      <c r="AU36" s="372">
        <f>G36</f>
        <v>3</v>
      </c>
      <c r="AV36" s="372"/>
    </row>
    <row r="37" spans="1:48" s="116" customFormat="1" ht="32.25" thickBot="1" x14ac:dyDescent="0.25">
      <c r="A37" s="330" t="s">
        <v>152</v>
      </c>
      <c r="B37" s="317" t="s">
        <v>143</v>
      </c>
      <c r="C37" s="235"/>
      <c r="D37" s="235">
        <v>1</v>
      </c>
      <c r="E37" s="235"/>
      <c r="F37" s="235"/>
      <c r="G37" s="236">
        <v>3</v>
      </c>
      <c r="H37" s="329">
        <f t="shared" si="14"/>
        <v>90</v>
      </c>
      <c r="I37" s="229">
        <f>J37+K37+L37</f>
        <v>30</v>
      </c>
      <c r="J37" s="230">
        <v>15</v>
      </c>
      <c r="K37" s="230"/>
      <c r="L37" s="230">
        <v>15</v>
      </c>
      <c r="M37" s="231">
        <f>H37-I37</f>
        <v>60</v>
      </c>
      <c r="N37" s="232">
        <v>2</v>
      </c>
      <c r="O37" s="235"/>
      <c r="P37" s="308"/>
      <c r="Q37" s="233"/>
      <c r="R37" s="149"/>
      <c r="S37" s="233"/>
      <c r="T37" s="149"/>
      <c r="U37" s="233"/>
      <c r="AU37" s="301"/>
      <c r="AV37" s="301"/>
    </row>
    <row r="38" spans="1:48" s="116" customFormat="1" ht="16.5" thickBot="1" x14ac:dyDescent="0.25">
      <c r="A38" s="330" t="s">
        <v>153</v>
      </c>
      <c r="B38" s="317" t="s">
        <v>111</v>
      </c>
      <c r="C38" s="406"/>
      <c r="D38" s="333" t="s">
        <v>100</v>
      </c>
      <c r="E38" s="333"/>
      <c r="F38" s="408"/>
      <c r="G38" s="334">
        <v>3</v>
      </c>
      <c r="H38" s="335">
        <f t="shared" si="14"/>
        <v>90</v>
      </c>
      <c r="I38" s="336">
        <f>J38+K38+L38</f>
        <v>30</v>
      </c>
      <c r="J38" s="337">
        <v>15</v>
      </c>
      <c r="K38" s="337"/>
      <c r="L38" s="337">
        <v>15</v>
      </c>
      <c r="M38" s="338">
        <f>H38-I38</f>
        <v>60</v>
      </c>
      <c r="N38" s="332">
        <v>2</v>
      </c>
      <c r="O38" s="235"/>
      <c r="P38" s="308"/>
      <c r="Q38" s="309"/>
      <c r="R38" s="308"/>
      <c r="S38" s="309"/>
      <c r="T38" s="308"/>
      <c r="U38" s="309"/>
      <c r="AU38" s="301"/>
      <c r="AV38" s="301"/>
    </row>
    <row r="39" spans="1:48" s="371" customFormat="1" x14ac:dyDescent="0.2">
      <c r="A39" s="330" t="s">
        <v>154</v>
      </c>
      <c r="B39" s="403" t="s">
        <v>135</v>
      </c>
      <c r="C39" s="406"/>
      <c r="D39" s="333" t="s">
        <v>100</v>
      </c>
      <c r="E39" s="333"/>
      <c r="F39" s="408"/>
      <c r="G39" s="334">
        <v>3</v>
      </c>
      <c r="H39" s="335">
        <f t="shared" si="14"/>
        <v>90</v>
      </c>
      <c r="I39" s="336">
        <f>J39+K39+L39</f>
        <v>30</v>
      </c>
      <c r="J39" s="337">
        <v>15</v>
      </c>
      <c r="K39" s="337"/>
      <c r="L39" s="337">
        <v>15</v>
      </c>
      <c r="M39" s="338">
        <f>H39-I39</f>
        <v>60</v>
      </c>
      <c r="N39" s="332">
        <v>2</v>
      </c>
      <c r="O39" s="235"/>
      <c r="P39" s="308"/>
      <c r="Q39" s="309"/>
      <c r="R39" s="308"/>
      <c r="S39" s="309"/>
      <c r="T39" s="308"/>
      <c r="U39" s="309"/>
      <c r="AU39" s="372"/>
      <c r="AV39" s="372"/>
    </row>
    <row r="40" spans="1:48" s="116" customFormat="1" x14ac:dyDescent="0.25">
      <c r="A40" s="330" t="s">
        <v>178</v>
      </c>
      <c r="B40" s="234" t="s">
        <v>121</v>
      </c>
      <c r="C40" s="235"/>
      <c r="D40" s="235"/>
      <c r="E40" s="235"/>
      <c r="F40" s="235"/>
      <c r="G40" s="236">
        <v>3</v>
      </c>
      <c r="H40" s="328">
        <f t="shared" si="14"/>
        <v>90</v>
      </c>
      <c r="I40" s="238"/>
      <c r="J40" s="238"/>
      <c r="K40" s="238"/>
      <c r="L40" s="238"/>
      <c r="M40" s="238"/>
      <c r="N40" s="235"/>
      <c r="O40" s="235"/>
      <c r="P40" s="326"/>
      <c r="Q40" s="235"/>
      <c r="R40" s="235"/>
      <c r="S40" s="235"/>
      <c r="T40" s="235"/>
      <c r="U40" s="235"/>
      <c r="AU40" s="301"/>
      <c r="AV40" s="301"/>
    </row>
    <row r="41" spans="1:48" ht="16.5" customHeight="1" thickBot="1" x14ac:dyDescent="0.25">
      <c r="A41" s="613" t="s">
        <v>87</v>
      </c>
      <c r="B41" s="613"/>
      <c r="C41" s="613"/>
      <c r="D41" s="613"/>
      <c r="E41" s="613"/>
      <c r="F41" s="613"/>
      <c r="G41" s="331">
        <f t="shared" ref="G41:U41" si="15">G36</f>
        <v>3</v>
      </c>
      <c r="H41" s="268">
        <f t="shared" si="15"/>
        <v>90</v>
      </c>
      <c r="I41" s="240">
        <f t="shared" si="15"/>
        <v>30</v>
      </c>
      <c r="J41" s="240">
        <f t="shared" si="15"/>
        <v>15</v>
      </c>
      <c r="K41" s="240">
        <f t="shared" si="15"/>
        <v>0</v>
      </c>
      <c r="L41" s="240">
        <f t="shared" si="15"/>
        <v>15</v>
      </c>
      <c r="M41" s="240">
        <f t="shared" si="15"/>
        <v>60</v>
      </c>
      <c r="N41" s="240">
        <f t="shared" si="15"/>
        <v>2</v>
      </c>
      <c r="O41" s="240">
        <f t="shared" si="15"/>
        <v>0</v>
      </c>
      <c r="P41" s="240">
        <f t="shared" si="15"/>
        <v>0</v>
      </c>
      <c r="Q41" s="240">
        <f t="shared" si="15"/>
        <v>0</v>
      </c>
      <c r="R41" s="240">
        <f t="shared" si="15"/>
        <v>0</v>
      </c>
      <c r="S41" s="240">
        <f t="shared" si="15"/>
        <v>0</v>
      </c>
      <c r="T41" s="240">
        <f t="shared" si="15"/>
        <v>0</v>
      </c>
      <c r="U41" s="240">
        <f t="shared" si="15"/>
        <v>0</v>
      </c>
      <c r="V41" s="89">
        <f>SUM(V36:V37)</f>
        <v>0</v>
      </c>
      <c r="W41" s="89">
        <f>SUM(W36:W37)</f>
        <v>0</v>
      </c>
      <c r="X41" s="89">
        <f>SUM(X36:X37)</f>
        <v>0</v>
      </c>
      <c r="Y41" s="89">
        <f>SUM(Y36:Y37)</f>
        <v>0</v>
      </c>
      <c r="Z41" s="89">
        <f>SUM(Z36:Z37)</f>
        <v>0</v>
      </c>
      <c r="AA41" s="62">
        <f>G41*30</f>
        <v>90</v>
      </c>
    </row>
    <row r="42" spans="1:48" ht="16.5" thickBot="1" x14ac:dyDescent="0.25">
      <c r="A42" s="614" t="s">
        <v>104</v>
      </c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6"/>
    </row>
    <row r="43" spans="1:48" ht="32.25" thickBot="1" x14ac:dyDescent="0.25">
      <c r="A43" s="362"/>
      <c r="B43" s="363" t="s">
        <v>165</v>
      </c>
      <c r="C43" s="362"/>
      <c r="D43" s="362" t="s">
        <v>166</v>
      </c>
      <c r="E43" s="362"/>
      <c r="F43" s="362"/>
      <c r="G43" s="362">
        <v>8</v>
      </c>
      <c r="H43" s="343">
        <f t="shared" ref="H43:H44" si="16">G43*30</f>
        <v>240</v>
      </c>
      <c r="I43" s="344">
        <v>90</v>
      </c>
      <c r="J43" s="362">
        <v>60</v>
      </c>
      <c r="K43" s="362"/>
      <c r="L43" s="362">
        <v>30</v>
      </c>
      <c r="M43" s="362">
        <v>150</v>
      </c>
      <c r="N43" s="362">
        <v>6</v>
      </c>
      <c r="O43" s="362"/>
      <c r="P43" s="364"/>
      <c r="Q43" s="364"/>
      <c r="R43" s="364"/>
      <c r="S43" s="364"/>
      <c r="T43" s="364"/>
      <c r="U43" s="414"/>
    </row>
    <row r="44" spans="1:48" ht="32.25" thickBot="1" x14ac:dyDescent="0.25">
      <c r="A44" s="325"/>
      <c r="B44" s="361" t="s">
        <v>167</v>
      </c>
      <c r="C44" s="325"/>
      <c r="D44" s="325" t="s">
        <v>168</v>
      </c>
      <c r="E44" s="325"/>
      <c r="F44" s="325"/>
      <c r="G44" s="325">
        <v>12</v>
      </c>
      <c r="H44" s="345">
        <f t="shared" si="16"/>
        <v>360</v>
      </c>
      <c r="I44" s="325">
        <v>162</v>
      </c>
      <c r="J44" s="325">
        <v>54</v>
      </c>
      <c r="K44" s="325"/>
      <c r="L44" s="325">
        <v>108</v>
      </c>
      <c r="M44" s="365">
        <v>198</v>
      </c>
      <c r="N44" s="325"/>
      <c r="O44" s="325">
        <v>9</v>
      </c>
      <c r="P44" s="364"/>
      <c r="Q44" s="364"/>
      <c r="R44" s="364"/>
      <c r="S44" s="364"/>
      <c r="T44" s="364"/>
      <c r="U44" s="414"/>
    </row>
    <row r="45" spans="1:48" s="116" customFormat="1" ht="16.5" thickBot="1" x14ac:dyDescent="0.25">
      <c r="A45" s="316" t="s">
        <v>88</v>
      </c>
      <c r="B45" s="366" t="s">
        <v>140</v>
      </c>
      <c r="C45" s="259"/>
      <c r="D45" s="259">
        <v>1</v>
      </c>
      <c r="E45" s="259"/>
      <c r="F45" s="259"/>
      <c r="G45" s="260">
        <v>4</v>
      </c>
      <c r="H45" s="95">
        <f t="shared" ref="H45:H54" si="17">G45*30</f>
        <v>120</v>
      </c>
      <c r="I45" s="96">
        <f t="shared" ref="I45:I47" si="18">J45+L45+K45</f>
        <v>45</v>
      </c>
      <c r="J45" s="259">
        <v>30</v>
      </c>
      <c r="K45" s="259"/>
      <c r="L45" s="259">
        <v>15</v>
      </c>
      <c r="M45" s="262">
        <v>86</v>
      </c>
      <c r="N45" s="261">
        <v>3</v>
      </c>
      <c r="O45" s="263"/>
      <c r="P45" s="259"/>
      <c r="Q45" s="265"/>
      <c r="R45" s="259"/>
      <c r="S45" s="265"/>
      <c r="T45" s="259"/>
      <c r="U45" s="265"/>
      <c r="V45" s="128"/>
      <c r="W45" s="128"/>
      <c r="X45" s="128"/>
      <c r="AA45" s="116" t="s">
        <v>112</v>
      </c>
      <c r="AU45" s="301">
        <f>G45+G55</f>
        <v>8</v>
      </c>
      <c r="AV45" s="301">
        <f>G49+G51+G53</f>
        <v>12</v>
      </c>
    </row>
    <row r="46" spans="1:48" s="371" customFormat="1" ht="16.5" thickBot="1" x14ac:dyDescent="0.25">
      <c r="A46" s="316" t="s">
        <v>89</v>
      </c>
      <c r="B46" s="317" t="s">
        <v>179</v>
      </c>
      <c r="C46" s="259"/>
      <c r="D46" s="259">
        <v>1</v>
      </c>
      <c r="E46" s="259"/>
      <c r="F46" s="259"/>
      <c r="G46" s="260">
        <v>4</v>
      </c>
      <c r="H46" s="95">
        <f t="shared" si="17"/>
        <v>120</v>
      </c>
      <c r="I46" s="96">
        <f t="shared" si="18"/>
        <v>45</v>
      </c>
      <c r="J46" s="259">
        <v>30</v>
      </c>
      <c r="K46" s="259"/>
      <c r="L46" s="259">
        <v>15</v>
      </c>
      <c r="M46" s="262">
        <v>86</v>
      </c>
      <c r="N46" s="261">
        <v>3</v>
      </c>
      <c r="O46" s="389"/>
      <c r="P46" s="391"/>
      <c r="Q46" s="392"/>
      <c r="R46" s="391"/>
      <c r="S46" s="392"/>
      <c r="T46" s="391"/>
      <c r="U46" s="392"/>
      <c r="V46" s="373"/>
      <c r="W46" s="373"/>
      <c r="X46" s="373"/>
      <c r="AU46" s="372"/>
      <c r="AV46" s="372"/>
    </row>
    <row r="47" spans="1:48" s="371" customFormat="1" ht="16.5" thickBot="1" x14ac:dyDescent="0.3">
      <c r="A47" s="316" t="s">
        <v>90</v>
      </c>
      <c r="B47" s="395" t="s">
        <v>180</v>
      </c>
      <c r="C47" s="396"/>
      <c r="D47" s="397">
        <v>1</v>
      </c>
      <c r="E47" s="398"/>
      <c r="F47" s="398"/>
      <c r="G47" s="94">
        <v>4</v>
      </c>
      <c r="H47" s="95">
        <f t="shared" ref="H47" si="19">G47*30</f>
        <v>120</v>
      </c>
      <c r="I47" s="96">
        <f t="shared" si="18"/>
        <v>45</v>
      </c>
      <c r="J47" s="97">
        <v>30</v>
      </c>
      <c r="K47" s="98"/>
      <c r="L47" s="98">
        <v>15</v>
      </c>
      <c r="M47" s="99">
        <f t="shared" ref="M47" si="20">H47-I47</f>
        <v>75</v>
      </c>
      <c r="N47" s="100">
        <v>3</v>
      </c>
      <c r="O47" s="101"/>
      <c r="P47" s="101"/>
      <c r="Q47" s="101"/>
      <c r="R47" s="415"/>
      <c r="S47" s="416"/>
      <c r="T47" s="417"/>
      <c r="U47" s="418"/>
      <c r="AS47" s="371" t="s">
        <v>169</v>
      </c>
      <c r="AU47" s="372"/>
      <c r="AV47" s="372"/>
    </row>
    <row r="48" spans="1:48" s="371" customFormat="1" ht="21" customHeight="1" thickBot="1" x14ac:dyDescent="0.25">
      <c r="A48" s="316" t="s">
        <v>105</v>
      </c>
      <c r="B48" s="367" t="s">
        <v>184</v>
      </c>
      <c r="C48" s="90"/>
      <c r="D48" s="91" t="s">
        <v>100</v>
      </c>
      <c r="E48" s="92"/>
      <c r="F48" s="93"/>
      <c r="G48" s="94">
        <v>4</v>
      </c>
      <c r="H48" s="95">
        <f t="shared" si="17"/>
        <v>120</v>
      </c>
      <c r="I48" s="96">
        <f t="shared" ref="I48:I54" si="21">J48+L48+K48</f>
        <v>45</v>
      </c>
      <c r="J48" s="97">
        <v>30</v>
      </c>
      <c r="K48" s="98"/>
      <c r="L48" s="98">
        <v>15</v>
      </c>
      <c r="M48" s="99">
        <f t="shared" ref="M48:M54" si="22">H48-I48</f>
        <v>75</v>
      </c>
      <c r="N48" s="100">
        <v>3</v>
      </c>
      <c r="O48" s="101"/>
      <c r="P48" s="103"/>
      <c r="Q48" s="102"/>
      <c r="R48" s="100"/>
      <c r="S48" s="102"/>
      <c r="T48" s="100"/>
      <c r="U48" s="419"/>
      <c r="AU48" s="372"/>
      <c r="AV48" s="372"/>
    </row>
    <row r="49" spans="1:48" s="116" customFormat="1" ht="16.5" thickBot="1" x14ac:dyDescent="0.25">
      <c r="A49" s="316" t="s">
        <v>144</v>
      </c>
      <c r="B49" s="367" t="s">
        <v>107</v>
      </c>
      <c r="C49" s="90"/>
      <c r="D49" s="91" t="s">
        <v>102</v>
      </c>
      <c r="E49" s="92"/>
      <c r="F49" s="93"/>
      <c r="G49" s="94">
        <v>4</v>
      </c>
      <c r="H49" s="95">
        <f t="shared" si="17"/>
        <v>120</v>
      </c>
      <c r="I49" s="96">
        <f t="shared" si="21"/>
        <v>54</v>
      </c>
      <c r="J49" s="97">
        <v>18</v>
      </c>
      <c r="K49" s="98"/>
      <c r="L49" s="98">
        <v>36</v>
      </c>
      <c r="M49" s="99">
        <f t="shared" si="22"/>
        <v>66</v>
      </c>
      <c r="N49" s="100"/>
      <c r="O49" s="101">
        <v>3</v>
      </c>
      <c r="P49" s="103"/>
      <c r="Q49" s="102"/>
      <c r="R49" s="100"/>
      <c r="S49" s="102"/>
      <c r="T49" s="100"/>
      <c r="U49" s="419"/>
      <c r="AA49" s="116" t="s">
        <v>112</v>
      </c>
      <c r="AU49" s="301"/>
      <c r="AV49" s="301"/>
    </row>
    <row r="50" spans="1:48" s="116" customFormat="1" ht="24" customHeight="1" thickBot="1" x14ac:dyDescent="0.25">
      <c r="A50" s="316" t="s">
        <v>155</v>
      </c>
      <c r="B50" s="368" t="s">
        <v>142</v>
      </c>
      <c r="C50" s="90"/>
      <c r="D50" s="91" t="s">
        <v>102</v>
      </c>
      <c r="E50" s="92"/>
      <c r="F50" s="93"/>
      <c r="G50" s="94">
        <v>4</v>
      </c>
      <c r="H50" s="95">
        <f t="shared" si="17"/>
        <v>120</v>
      </c>
      <c r="I50" s="96">
        <f t="shared" si="21"/>
        <v>54</v>
      </c>
      <c r="J50" s="97">
        <v>18</v>
      </c>
      <c r="K50" s="98"/>
      <c r="L50" s="98">
        <v>36</v>
      </c>
      <c r="M50" s="99">
        <f t="shared" si="22"/>
        <v>66</v>
      </c>
      <c r="N50" s="100"/>
      <c r="O50" s="101">
        <v>3</v>
      </c>
      <c r="P50" s="103"/>
      <c r="Q50" s="102"/>
      <c r="R50" s="100"/>
      <c r="S50" s="102"/>
      <c r="T50" s="100"/>
      <c r="U50" s="419"/>
      <c r="AU50" s="301"/>
      <c r="AV50" s="301"/>
    </row>
    <row r="51" spans="1:48" s="116" customFormat="1" ht="16.5" thickBot="1" x14ac:dyDescent="0.25">
      <c r="A51" s="316" t="s">
        <v>156</v>
      </c>
      <c r="B51" s="367" t="s">
        <v>138</v>
      </c>
      <c r="C51" s="90"/>
      <c r="D51" s="91" t="s">
        <v>102</v>
      </c>
      <c r="E51" s="92"/>
      <c r="F51" s="93"/>
      <c r="G51" s="94">
        <v>4</v>
      </c>
      <c r="H51" s="95">
        <f t="shared" si="17"/>
        <v>120</v>
      </c>
      <c r="I51" s="96">
        <f t="shared" si="21"/>
        <v>54</v>
      </c>
      <c r="J51" s="97">
        <v>18</v>
      </c>
      <c r="K51" s="98"/>
      <c r="L51" s="98">
        <v>36</v>
      </c>
      <c r="M51" s="99">
        <f t="shared" si="22"/>
        <v>66</v>
      </c>
      <c r="N51" s="100"/>
      <c r="O51" s="101">
        <v>3</v>
      </c>
      <c r="P51" s="103"/>
      <c r="Q51" s="102"/>
      <c r="R51" s="100"/>
      <c r="S51" s="102"/>
      <c r="T51" s="100"/>
      <c r="U51" s="419"/>
      <c r="AA51" s="116" t="s">
        <v>112</v>
      </c>
      <c r="AU51" s="301"/>
      <c r="AV51" s="301"/>
    </row>
    <row r="52" spans="1:48" s="116" customFormat="1" ht="16.5" thickBot="1" x14ac:dyDescent="0.3">
      <c r="A52" s="316" t="s">
        <v>157</v>
      </c>
      <c r="B52" s="369" t="s">
        <v>185</v>
      </c>
      <c r="C52" s="90"/>
      <c r="D52" s="91" t="s">
        <v>102</v>
      </c>
      <c r="E52" s="92"/>
      <c r="F52" s="93"/>
      <c r="G52" s="94">
        <v>4</v>
      </c>
      <c r="H52" s="95">
        <f t="shared" si="17"/>
        <v>120</v>
      </c>
      <c r="I52" s="96">
        <f t="shared" si="21"/>
        <v>54</v>
      </c>
      <c r="J52" s="97">
        <v>18</v>
      </c>
      <c r="K52" s="98"/>
      <c r="L52" s="98">
        <v>36</v>
      </c>
      <c r="M52" s="99">
        <f t="shared" si="22"/>
        <v>66</v>
      </c>
      <c r="N52" s="100"/>
      <c r="O52" s="101">
        <v>3</v>
      </c>
      <c r="P52" s="103"/>
      <c r="Q52" s="102"/>
      <c r="R52" s="100"/>
      <c r="S52" s="102"/>
      <c r="T52" s="100"/>
      <c r="U52" s="419"/>
      <c r="AU52" s="301"/>
      <c r="AV52" s="301"/>
    </row>
    <row r="53" spans="1:48" s="116" customFormat="1" ht="16.5" thickBot="1" x14ac:dyDescent="0.3">
      <c r="A53" s="316" t="s">
        <v>158</v>
      </c>
      <c r="B53" s="369" t="s">
        <v>139</v>
      </c>
      <c r="C53" s="90"/>
      <c r="D53" s="91" t="s">
        <v>102</v>
      </c>
      <c r="E53" s="92"/>
      <c r="F53" s="93"/>
      <c r="G53" s="94">
        <v>4</v>
      </c>
      <c r="H53" s="95">
        <f t="shared" si="17"/>
        <v>120</v>
      </c>
      <c r="I53" s="96">
        <f t="shared" si="21"/>
        <v>54</v>
      </c>
      <c r="J53" s="97">
        <v>18</v>
      </c>
      <c r="K53" s="98"/>
      <c r="L53" s="98">
        <v>36</v>
      </c>
      <c r="M53" s="99">
        <f t="shared" si="22"/>
        <v>66</v>
      </c>
      <c r="N53" s="100"/>
      <c r="O53" s="101">
        <v>3</v>
      </c>
      <c r="P53" s="103"/>
      <c r="Q53" s="102"/>
      <c r="R53" s="100"/>
      <c r="S53" s="102"/>
      <c r="T53" s="100"/>
      <c r="U53" s="419"/>
      <c r="AA53" s="116" t="s">
        <v>112</v>
      </c>
      <c r="AU53" s="301"/>
      <c r="AV53" s="301"/>
    </row>
    <row r="54" spans="1:48" s="116" customFormat="1" ht="16.5" thickBot="1" x14ac:dyDescent="0.3">
      <c r="A54" s="316" t="s">
        <v>200</v>
      </c>
      <c r="B54" s="370" t="s">
        <v>141</v>
      </c>
      <c r="C54" s="90"/>
      <c r="D54" s="91" t="s">
        <v>102</v>
      </c>
      <c r="E54" s="92"/>
      <c r="F54" s="93"/>
      <c r="G54" s="94">
        <v>4</v>
      </c>
      <c r="H54" s="95">
        <f t="shared" si="17"/>
        <v>120</v>
      </c>
      <c r="I54" s="96">
        <f t="shared" si="21"/>
        <v>54</v>
      </c>
      <c r="J54" s="97">
        <v>18</v>
      </c>
      <c r="K54" s="98"/>
      <c r="L54" s="98">
        <v>36</v>
      </c>
      <c r="M54" s="99">
        <f t="shared" si="22"/>
        <v>66</v>
      </c>
      <c r="N54" s="100"/>
      <c r="O54" s="101">
        <v>3</v>
      </c>
      <c r="P54" s="101"/>
      <c r="Q54" s="101"/>
      <c r="R54" s="420"/>
      <c r="S54" s="421"/>
      <c r="T54" s="422"/>
      <c r="U54" s="104"/>
      <c r="AU54" s="301"/>
      <c r="AV54" s="301"/>
    </row>
    <row r="55" spans="1:48" s="116" customFormat="1" ht="16.5" thickBot="1" x14ac:dyDescent="0.25">
      <c r="A55" s="316" t="s">
        <v>160</v>
      </c>
      <c r="B55" s="399" t="s">
        <v>108</v>
      </c>
      <c r="C55" s="90"/>
      <c r="D55" s="91" t="s">
        <v>102</v>
      </c>
      <c r="E55" s="92"/>
      <c r="F55" s="93"/>
      <c r="G55" s="94">
        <v>4</v>
      </c>
      <c r="H55" s="95">
        <f>G55*30</f>
        <v>120</v>
      </c>
      <c r="I55" s="96">
        <f>J55+L55+K55</f>
        <v>54</v>
      </c>
      <c r="J55" s="97">
        <v>18</v>
      </c>
      <c r="K55" s="98"/>
      <c r="L55" s="98">
        <v>36</v>
      </c>
      <c r="M55" s="99">
        <f>H55-I55</f>
        <v>66</v>
      </c>
      <c r="N55" s="100"/>
      <c r="O55" s="101">
        <v>3</v>
      </c>
      <c r="P55" s="103"/>
      <c r="Q55" s="102"/>
      <c r="R55" s="100"/>
      <c r="S55" s="102"/>
      <c r="T55" s="100"/>
      <c r="U55" s="419"/>
      <c r="AA55" s="116" t="s">
        <v>112</v>
      </c>
      <c r="AS55" s="116" t="s">
        <v>170</v>
      </c>
      <c r="AU55" s="301"/>
      <c r="AV55" s="301"/>
    </row>
    <row r="56" spans="1:48" s="116" customFormat="1" ht="16.5" thickBot="1" x14ac:dyDescent="0.3">
      <c r="A56" s="316" t="s">
        <v>161</v>
      </c>
      <c r="B56" s="234" t="s">
        <v>121</v>
      </c>
      <c r="C56" s="97"/>
      <c r="D56" s="91" t="s">
        <v>102</v>
      </c>
      <c r="E56" s="91"/>
      <c r="F56" s="98"/>
      <c r="G56" s="236">
        <v>4</v>
      </c>
      <c r="H56" s="97">
        <f>G56*30</f>
        <v>120</v>
      </c>
      <c r="I56" s="237"/>
      <c r="J56" s="97"/>
      <c r="K56" s="98"/>
      <c r="L56" s="98"/>
      <c r="M56" s="315"/>
      <c r="N56" s="101"/>
      <c r="O56" s="101"/>
      <c r="P56" s="101"/>
      <c r="Q56" s="101"/>
      <c r="R56" s="415"/>
      <c r="S56" s="416"/>
      <c r="T56" s="417"/>
      <c r="U56" s="418"/>
      <c r="AU56" s="301"/>
      <c r="AV56" s="301"/>
    </row>
    <row r="57" spans="1:48" ht="16.5" customHeight="1" thickBot="1" x14ac:dyDescent="0.25">
      <c r="A57" s="603" t="s">
        <v>91</v>
      </c>
      <c r="B57" s="604"/>
      <c r="C57" s="605"/>
      <c r="D57" s="605"/>
      <c r="E57" s="605"/>
      <c r="F57" s="606"/>
      <c r="G57" s="239">
        <f t="shared" ref="G57:O57" si="23">G45+G55+G49+G51+G53</f>
        <v>20</v>
      </c>
      <c r="H57" s="239">
        <f t="shared" si="23"/>
        <v>600</v>
      </c>
      <c r="I57" s="240">
        <f t="shared" si="23"/>
        <v>261</v>
      </c>
      <c r="J57" s="240">
        <f t="shared" si="23"/>
        <v>102</v>
      </c>
      <c r="K57" s="240">
        <f t="shared" si="23"/>
        <v>0</v>
      </c>
      <c r="L57" s="240">
        <f t="shared" si="23"/>
        <v>159</v>
      </c>
      <c r="M57" s="240">
        <f t="shared" si="23"/>
        <v>350</v>
      </c>
      <c r="N57" s="240">
        <f t="shared" si="23"/>
        <v>3</v>
      </c>
      <c r="O57" s="240">
        <f t="shared" si="23"/>
        <v>12</v>
      </c>
      <c r="P57" s="240">
        <f t="shared" ref="P57:U57" si="24">SUM(P45:P54)</f>
        <v>0</v>
      </c>
      <c r="Q57" s="240">
        <f t="shared" si="24"/>
        <v>0</v>
      </c>
      <c r="R57" s="142">
        <f t="shared" si="24"/>
        <v>0</v>
      </c>
      <c r="S57" s="142">
        <f t="shared" si="24"/>
        <v>0</v>
      </c>
      <c r="T57" s="142">
        <f t="shared" si="24"/>
        <v>0</v>
      </c>
      <c r="U57" s="142">
        <f t="shared" si="24"/>
        <v>0</v>
      </c>
      <c r="AA57" s="62">
        <f>G57*30</f>
        <v>600</v>
      </c>
    </row>
    <row r="58" spans="1:48" ht="16.5" thickBot="1" x14ac:dyDescent="0.25">
      <c r="A58" s="607" t="s">
        <v>92</v>
      </c>
      <c r="B58" s="608"/>
      <c r="C58" s="608"/>
      <c r="D58" s="608"/>
      <c r="E58" s="608"/>
      <c r="F58" s="609"/>
      <c r="G58" s="266">
        <f t="shared" ref="G58:U58" si="25">G57+G41</f>
        <v>23</v>
      </c>
      <c r="H58" s="267">
        <f t="shared" si="25"/>
        <v>690</v>
      </c>
      <c r="I58" s="267">
        <f t="shared" si="25"/>
        <v>291</v>
      </c>
      <c r="J58" s="267">
        <f t="shared" si="25"/>
        <v>117</v>
      </c>
      <c r="K58" s="267">
        <f t="shared" si="25"/>
        <v>0</v>
      </c>
      <c r="L58" s="267">
        <f t="shared" si="25"/>
        <v>174</v>
      </c>
      <c r="M58" s="267">
        <f t="shared" si="25"/>
        <v>410</v>
      </c>
      <c r="N58" s="142">
        <f t="shared" si="25"/>
        <v>5</v>
      </c>
      <c r="O58" s="142">
        <f t="shared" si="25"/>
        <v>12</v>
      </c>
      <c r="P58" s="142">
        <f t="shared" si="25"/>
        <v>0</v>
      </c>
      <c r="Q58" s="142">
        <f t="shared" si="25"/>
        <v>0</v>
      </c>
      <c r="R58" s="142">
        <f t="shared" si="25"/>
        <v>0</v>
      </c>
      <c r="S58" s="142">
        <f t="shared" si="25"/>
        <v>0</v>
      </c>
      <c r="T58" s="142">
        <f t="shared" si="25"/>
        <v>0</v>
      </c>
      <c r="U58" s="142">
        <f t="shared" si="25"/>
        <v>0</v>
      </c>
    </row>
    <row r="59" spans="1:48" s="62" customFormat="1" ht="16.5" thickBot="1" x14ac:dyDescent="0.25">
      <c r="A59" s="607" t="s">
        <v>93</v>
      </c>
      <c r="B59" s="608"/>
      <c r="C59" s="608"/>
      <c r="D59" s="608"/>
      <c r="E59" s="608"/>
      <c r="F59" s="609"/>
      <c r="G59" s="266">
        <f t="shared" ref="G59:M59" si="26">G58+G32</f>
        <v>90</v>
      </c>
      <c r="H59" s="267">
        <f t="shared" si="26"/>
        <v>2700</v>
      </c>
      <c r="I59" s="267">
        <f t="shared" si="26"/>
        <v>648</v>
      </c>
      <c r="J59" s="267">
        <f t="shared" si="26"/>
        <v>279</v>
      </c>
      <c r="K59" s="267">
        <f t="shared" si="26"/>
        <v>0</v>
      </c>
      <c r="L59" s="267">
        <f t="shared" si="26"/>
        <v>369</v>
      </c>
      <c r="M59" s="267">
        <f t="shared" si="26"/>
        <v>1313</v>
      </c>
      <c r="N59" s="142">
        <f t="shared" ref="N59:U59" si="27">N32+N58</f>
        <v>18</v>
      </c>
      <c r="O59" s="142">
        <f t="shared" si="27"/>
        <v>21</v>
      </c>
      <c r="P59" s="142">
        <f t="shared" si="27"/>
        <v>0</v>
      </c>
      <c r="Q59" s="142">
        <f t="shared" si="27"/>
        <v>0</v>
      </c>
      <c r="R59" s="142">
        <f t="shared" si="27"/>
        <v>0</v>
      </c>
      <c r="S59" s="142">
        <f t="shared" si="27"/>
        <v>0</v>
      </c>
      <c r="T59" s="142">
        <f t="shared" si="27"/>
        <v>0</v>
      </c>
      <c r="U59" s="142">
        <f t="shared" si="27"/>
        <v>0</v>
      </c>
      <c r="X59" s="60">
        <v>22</v>
      </c>
      <c r="Y59" s="60">
        <v>22</v>
      </c>
      <c r="Z59" s="60">
        <v>22</v>
      </c>
      <c r="AU59" s="112"/>
      <c r="AV59" s="112"/>
    </row>
    <row r="60" spans="1:48" s="62" customFormat="1" ht="16.5" thickBot="1" x14ac:dyDescent="0.25">
      <c r="A60" s="610" t="s">
        <v>31</v>
      </c>
      <c r="B60" s="611"/>
      <c r="C60" s="611"/>
      <c r="D60" s="611"/>
      <c r="E60" s="611"/>
      <c r="F60" s="611"/>
      <c r="G60" s="611"/>
      <c r="H60" s="611"/>
      <c r="I60" s="611"/>
      <c r="J60" s="611"/>
      <c r="K60" s="611"/>
      <c r="L60" s="611"/>
      <c r="M60" s="612"/>
      <c r="N60" s="142">
        <f>N59</f>
        <v>18</v>
      </c>
      <c r="O60" s="142">
        <f t="shared" ref="O60:U60" si="28">O59</f>
        <v>21</v>
      </c>
      <c r="P60" s="142">
        <f t="shared" si="28"/>
        <v>0</v>
      </c>
      <c r="Q60" s="142">
        <f t="shared" si="28"/>
        <v>0</v>
      </c>
      <c r="R60" s="142">
        <f t="shared" si="28"/>
        <v>0</v>
      </c>
      <c r="S60" s="142">
        <f t="shared" si="28"/>
        <v>0</v>
      </c>
      <c r="T60" s="142">
        <f t="shared" si="28"/>
        <v>0</v>
      </c>
      <c r="U60" s="142">
        <f t="shared" si="28"/>
        <v>0</v>
      </c>
      <c r="X60" s="61">
        <f t="shared" ref="X60:Z60" si="29">X59</f>
        <v>22</v>
      </c>
      <c r="Y60" s="61">
        <f t="shared" si="29"/>
        <v>22</v>
      </c>
      <c r="Z60" s="61">
        <f t="shared" si="29"/>
        <v>22</v>
      </c>
      <c r="AU60" s="112"/>
      <c r="AV60" s="112"/>
    </row>
    <row r="61" spans="1:48" s="62" customFormat="1" ht="16.5" thickBot="1" x14ac:dyDescent="0.25">
      <c r="A61" s="595" t="s">
        <v>30</v>
      </c>
      <c r="B61" s="596"/>
      <c r="C61" s="596"/>
      <c r="D61" s="596"/>
      <c r="E61" s="596"/>
      <c r="F61" s="596"/>
      <c r="G61" s="596"/>
      <c r="H61" s="596"/>
      <c r="I61" s="596"/>
      <c r="J61" s="596"/>
      <c r="K61" s="596"/>
      <c r="L61" s="596"/>
      <c r="M61" s="597"/>
      <c r="N61" s="142">
        <v>3</v>
      </c>
      <c r="O61" s="268">
        <v>3</v>
      </c>
      <c r="P61" s="269"/>
      <c r="Q61" s="269"/>
      <c r="R61" s="269"/>
      <c r="S61" s="269"/>
      <c r="T61" s="269"/>
      <c r="U61" s="269"/>
      <c r="AU61" s="112"/>
      <c r="AV61" s="112"/>
    </row>
    <row r="62" spans="1:48" s="62" customFormat="1" ht="16.5" thickBot="1" x14ac:dyDescent="0.25">
      <c r="A62" s="595" t="s">
        <v>94</v>
      </c>
      <c r="B62" s="596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7"/>
      <c r="N62" s="142">
        <v>5</v>
      </c>
      <c r="O62" s="268">
        <v>4</v>
      </c>
      <c r="P62" s="292">
        <v>1</v>
      </c>
      <c r="Q62" s="269"/>
      <c r="R62" s="269"/>
      <c r="S62" s="269"/>
      <c r="T62" s="269"/>
      <c r="U62" s="269"/>
      <c r="AU62" s="112">
        <f>AU45+AU36+AU25+AU23+AU14</f>
        <v>29</v>
      </c>
      <c r="AV62" s="112">
        <f>AV45+AV36+AV25+AV23+AV14</f>
        <v>31</v>
      </c>
    </row>
    <row r="63" spans="1:48" s="62" customFormat="1" ht="16.5" thickBot="1" x14ac:dyDescent="0.25">
      <c r="A63" s="595" t="s">
        <v>95</v>
      </c>
      <c r="B63" s="596"/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7"/>
      <c r="N63" s="270"/>
      <c r="O63" s="271"/>
      <c r="P63" s="270"/>
      <c r="Q63" s="273"/>
      <c r="R63" s="273"/>
      <c r="S63" s="273"/>
      <c r="T63" s="273"/>
      <c r="U63" s="273"/>
      <c r="AU63" s="112"/>
      <c r="AV63" s="112"/>
    </row>
    <row r="64" spans="1:48" s="62" customFormat="1" ht="16.5" thickBot="1" x14ac:dyDescent="0.25">
      <c r="A64" s="595" t="s">
        <v>32</v>
      </c>
      <c r="B64" s="596"/>
      <c r="C64" s="596"/>
      <c r="D64" s="596"/>
      <c r="E64" s="596"/>
      <c r="F64" s="596"/>
      <c r="G64" s="596"/>
      <c r="H64" s="596"/>
      <c r="I64" s="596"/>
      <c r="J64" s="596"/>
      <c r="K64" s="596"/>
      <c r="L64" s="596"/>
      <c r="M64" s="597"/>
      <c r="N64" s="274"/>
      <c r="O64" s="424">
        <v>1</v>
      </c>
      <c r="P64" s="277"/>
      <c r="Q64" s="278"/>
      <c r="R64" s="274"/>
      <c r="S64" s="274"/>
      <c r="T64" s="274"/>
      <c r="U64" s="274"/>
      <c r="AU64" s="112"/>
      <c r="AV64" s="112"/>
    </row>
    <row r="65" spans="1:48" s="62" customFormat="1" ht="16.5" thickBot="1" x14ac:dyDescent="0.25">
      <c r="A65" s="598" t="s">
        <v>96</v>
      </c>
      <c r="B65" s="599"/>
      <c r="C65" s="599"/>
      <c r="D65" s="599"/>
      <c r="E65" s="599"/>
      <c r="F65" s="599"/>
      <c r="G65" s="599"/>
      <c r="H65" s="599"/>
      <c r="I65" s="599"/>
      <c r="J65" s="599"/>
      <c r="K65" s="599"/>
      <c r="L65" s="599"/>
      <c r="M65" s="600"/>
      <c r="N65" s="601" t="s">
        <v>97</v>
      </c>
      <c r="O65" s="602"/>
      <c r="P65" s="593">
        <f>G32/$G$59*100</f>
        <v>74.444444444444443</v>
      </c>
      <c r="Q65" s="594"/>
      <c r="R65" s="586" t="s">
        <v>52</v>
      </c>
      <c r="S65" s="587"/>
      <c r="T65" s="588"/>
      <c r="U65" s="589"/>
      <c r="V65" s="108">
        <f>SUM(N65:U65)</f>
        <v>74.444444444444443</v>
      </c>
      <c r="AU65" s="112"/>
      <c r="AV65" s="112"/>
    </row>
    <row r="66" spans="1:48" s="62" customFormat="1" x14ac:dyDescent="0.2">
      <c r="A66" s="279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590" t="s">
        <v>52</v>
      </c>
      <c r="O66" s="590"/>
      <c r="P66" s="591">
        <f>G58/$G$59*100</f>
        <v>25.555555555555554</v>
      </c>
      <c r="Q66" s="591"/>
      <c r="R66" s="423"/>
      <c r="S66" s="423"/>
      <c r="T66" s="423"/>
      <c r="U66" s="423"/>
      <c r="AU66" s="112"/>
      <c r="AV66" s="112"/>
    </row>
    <row r="67" spans="1:48" s="62" customFormat="1" x14ac:dyDescent="0.2">
      <c r="B67" s="290"/>
      <c r="C67" s="404"/>
      <c r="D67" s="404"/>
      <c r="E67" s="404"/>
      <c r="F67" s="404"/>
      <c r="G67" s="404"/>
      <c r="H67" s="404"/>
      <c r="I67" s="404"/>
      <c r="J67" s="404"/>
      <c r="K67" s="404"/>
      <c r="R67" s="110"/>
      <c r="S67" s="110"/>
      <c r="T67" s="110"/>
      <c r="U67" s="110"/>
      <c r="AU67" s="112"/>
      <c r="AV67" s="112"/>
    </row>
    <row r="68" spans="1:48" s="62" customFormat="1" x14ac:dyDescent="0.2">
      <c r="B68" s="290"/>
      <c r="C68" s="404"/>
      <c r="D68" s="404"/>
      <c r="E68" s="404"/>
      <c r="F68" s="404"/>
      <c r="G68" s="404"/>
      <c r="H68" s="404"/>
      <c r="I68" s="404"/>
      <c r="J68" s="404"/>
      <c r="K68" s="404"/>
      <c r="R68" s="110"/>
      <c r="S68" s="110"/>
      <c r="T68" s="110"/>
      <c r="U68" s="110"/>
      <c r="AU68" s="112"/>
      <c r="AV68" s="112"/>
    </row>
    <row r="69" spans="1:48" s="62" customFormat="1" x14ac:dyDescent="0.2">
      <c r="B69" s="404" t="s">
        <v>98</v>
      </c>
      <c r="C69" s="404"/>
      <c r="D69" s="581"/>
      <c r="E69" s="581"/>
      <c r="F69" s="582"/>
      <c r="G69" s="582"/>
      <c r="H69" s="404"/>
      <c r="I69" s="583" t="s">
        <v>53</v>
      </c>
      <c r="J69" s="592"/>
      <c r="K69" s="592"/>
      <c r="R69" s="110"/>
      <c r="S69" s="110"/>
      <c r="T69" s="110"/>
      <c r="U69" s="110"/>
      <c r="AU69" s="112"/>
      <c r="AV69" s="112"/>
    </row>
    <row r="70" spans="1:48" s="62" customFormat="1" ht="15.75" customHeight="1" x14ac:dyDescent="0.2">
      <c r="R70" s="110"/>
      <c r="S70" s="110"/>
      <c r="T70" s="110"/>
      <c r="U70" s="110"/>
      <c r="AU70" s="112"/>
      <c r="AV70" s="112"/>
    </row>
    <row r="71" spans="1:48" s="62" customFormat="1" ht="15.75" customHeight="1" x14ac:dyDescent="0.2">
      <c r="B71" s="404" t="s">
        <v>106</v>
      </c>
      <c r="C71" s="404"/>
      <c r="D71" s="581"/>
      <c r="E71" s="581"/>
      <c r="F71" s="582"/>
      <c r="G71" s="582"/>
      <c r="H71" s="404"/>
      <c r="I71" s="583" t="s">
        <v>110</v>
      </c>
      <c r="J71" s="584"/>
      <c r="K71" s="584"/>
      <c r="R71" s="110"/>
      <c r="S71" s="110"/>
      <c r="T71" s="110"/>
      <c r="U71" s="110"/>
      <c r="AU71" s="112"/>
      <c r="AV71" s="112"/>
    </row>
    <row r="72" spans="1:48" s="62" customFormat="1" ht="15.75" customHeight="1" x14ac:dyDescent="0.2">
      <c r="R72" s="110"/>
      <c r="S72" s="110"/>
      <c r="T72" s="110"/>
      <c r="U72" s="110"/>
      <c r="AU72" s="112"/>
      <c r="AV72" s="112"/>
    </row>
    <row r="73" spans="1:48" s="62" customFormat="1" ht="15.75" customHeight="1" x14ac:dyDescent="0.2">
      <c r="B73" s="404" t="s">
        <v>132</v>
      </c>
      <c r="C73" s="404"/>
      <c r="D73" s="581"/>
      <c r="E73" s="581"/>
      <c r="F73" s="582"/>
      <c r="G73" s="582"/>
      <c r="H73" s="404"/>
      <c r="I73" s="583" t="s">
        <v>181</v>
      </c>
      <c r="J73" s="584"/>
      <c r="K73" s="584"/>
      <c r="R73" s="110"/>
      <c r="S73" s="110"/>
      <c r="T73" s="110"/>
      <c r="U73" s="110"/>
      <c r="AU73" s="112"/>
      <c r="AV73" s="112"/>
    </row>
    <row r="74" spans="1:48" s="62" customFormat="1" ht="15.75" customHeight="1" x14ac:dyDescent="0.25">
      <c r="A74" s="151"/>
      <c r="B74" s="280"/>
      <c r="C74" s="585" t="s">
        <v>59</v>
      </c>
      <c r="D74" s="585"/>
      <c r="E74" s="585"/>
      <c r="F74" s="585"/>
      <c r="G74" s="585"/>
      <c r="H74" s="585"/>
      <c r="I74" s="585"/>
      <c r="J74" s="585"/>
      <c r="K74" s="585"/>
      <c r="L74" s="281"/>
      <c r="M74" s="281"/>
      <c r="R74" s="110"/>
      <c r="S74" s="110"/>
      <c r="T74" s="110"/>
      <c r="U74" s="110"/>
      <c r="AU74" s="112"/>
      <c r="AV74" s="112"/>
    </row>
    <row r="75" spans="1:48" ht="15" customHeight="1" x14ac:dyDescent="0.2"/>
    <row r="84" spans="1:21" ht="15.75" customHeight="1" x14ac:dyDescent="0.2"/>
    <row r="86" spans="1:21" ht="15" x14ac:dyDescent="0.2">
      <c r="A86" s="80"/>
      <c r="C86" s="80"/>
      <c r="D86" s="80"/>
      <c r="E86" s="80"/>
      <c r="F86" s="80"/>
      <c r="G86" s="80"/>
      <c r="H86" s="80"/>
      <c r="R86" s="80"/>
      <c r="S86" s="80"/>
      <c r="T86" s="80"/>
      <c r="U86" s="80"/>
    </row>
    <row r="87" spans="1:21" ht="15" x14ac:dyDescent="0.2">
      <c r="A87" s="80"/>
      <c r="C87" s="80"/>
      <c r="D87" s="80"/>
      <c r="E87" s="80"/>
      <c r="F87" s="80"/>
      <c r="G87" s="80"/>
      <c r="H87" s="80"/>
      <c r="R87" s="80"/>
      <c r="S87" s="80"/>
      <c r="T87" s="80"/>
      <c r="U87" s="80"/>
    </row>
    <row r="88" spans="1:21" ht="15" x14ac:dyDescent="0.2">
      <c r="A88" s="80"/>
      <c r="C88" s="80"/>
      <c r="D88" s="80"/>
      <c r="E88" s="80"/>
      <c r="F88" s="80"/>
      <c r="G88" s="80"/>
      <c r="H88" s="80"/>
      <c r="R88" s="80"/>
      <c r="S88" s="80"/>
      <c r="T88" s="80"/>
      <c r="U88" s="80"/>
    </row>
    <row r="89" spans="1:21" ht="15" x14ac:dyDescent="0.2">
      <c r="A89" s="80"/>
      <c r="C89" s="80"/>
      <c r="D89" s="80"/>
      <c r="E89" s="80"/>
      <c r="F89" s="80"/>
      <c r="G89" s="80"/>
      <c r="H89" s="80"/>
      <c r="R89" s="80"/>
      <c r="S89" s="80"/>
      <c r="T89" s="80"/>
      <c r="U89" s="80"/>
    </row>
    <row r="90" spans="1:21" ht="15" x14ac:dyDescent="0.2">
      <c r="A90" s="80"/>
      <c r="C90" s="80"/>
      <c r="D90" s="80"/>
      <c r="E90" s="80"/>
      <c r="F90" s="80"/>
      <c r="G90" s="80"/>
      <c r="H90" s="80"/>
      <c r="R90" s="80"/>
      <c r="S90" s="80"/>
      <c r="T90" s="80"/>
      <c r="U90" s="80"/>
    </row>
    <row r="91" spans="1:21" ht="15" x14ac:dyDescent="0.2">
      <c r="A91" s="80"/>
      <c r="C91" s="80"/>
      <c r="D91" s="80"/>
      <c r="E91" s="80"/>
      <c r="F91" s="80"/>
      <c r="G91" s="80"/>
      <c r="H91" s="80"/>
      <c r="R91" s="80"/>
      <c r="S91" s="80"/>
      <c r="T91" s="80"/>
      <c r="U91" s="80"/>
    </row>
    <row r="92" spans="1:21" ht="15" x14ac:dyDescent="0.2">
      <c r="A92" s="80"/>
      <c r="C92" s="80"/>
      <c r="D92" s="80"/>
      <c r="E92" s="80"/>
      <c r="F92" s="80"/>
      <c r="G92" s="80"/>
      <c r="H92" s="80"/>
      <c r="R92" s="80"/>
      <c r="S92" s="80"/>
      <c r="T92" s="80"/>
      <c r="U92" s="80"/>
    </row>
    <row r="93" spans="1:21" ht="15" x14ac:dyDescent="0.2">
      <c r="A93" s="80"/>
      <c r="C93" s="80"/>
      <c r="D93" s="80"/>
      <c r="E93" s="80"/>
      <c r="F93" s="80"/>
      <c r="G93" s="80"/>
      <c r="H93" s="80"/>
      <c r="R93" s="80"/>
      <c r="S93" s="80"/>
      <c r="T93" s="80"/>
      <c r="U93" s="80"/>
    </row>
    <row r="94" spans="1:21" ht="15" x14ac:dyDescent="0.2">
      <c r="A94" s="80"/>
      <c r="C94" s="80"/>
      <c r="D94" s="80"/>
      <c r="E94" s="80"/>
      <c r="F94" s="80"/>
      <c r="G94" s="80"/>
      <c r="H94" s="80"/>
      <c r="R94" s="80"/>
      <c r="S94" s="80"/>
      <c r="T94" s="80"/>
      <c r="U94" s="80"/>
    </row>
    <row r="95" spans="1:21" ht="15" x14ac:dyDescent="0.2">
      <c r="A95" s="80"/>
      <c r="C95" s="80"/>
      <c r="D95" s="80"/>
      <c r="E95" s="80"/>
      <c r="F95" s="80"/>
      <c r="G95" s="80"/>
      <c r="H95" s="80"/>
      <c r="R95" s="80"/>
      <c r="S95" s="80"/>
      <c r="T95" s="80"/>
      <c r="U95" s="80"/>
    </row>
    <row r="96" spans="1:21" ht="15" x14ac:dyDescent="0.2">
      <c r="A96" s="80"/>
      <c r="C96" s="80"/>
      <c r="D96" s="80"/>
      <c r="E96" s="80"/>
      <c r="F96" s="80"/>
      <c r="G96" s="80"/>
      <c r="H96" s="80"/>
      <c r="R96" s="80"/>
      <c r="S96" s="80"/>
      <c r="T96" s="80"/>
      <c r="U96" s="80"/>
    </row>
    <row r="97" spans="1:21" ht="15" x14ac:dyDescent="0.2">
      <c r="A97" s="80"/>
      <c r="C97" s="80"/>
      <c r="D97" s="80"/>
      <c r="E97" s="80"/>
      <c r="F97" s="80"/>
      <c r="G97" s="80"/>
      <c r="H97" s="80"/>
      <c r="R97" s="80"/>
      <c r="S97" s="80"/>
      <c r="T97" s="80"/>
      <c r="U97" s="80"/>
    </row>
    <row r="98" spans="1:21" ht="15" x14ac:dyDescent="0.2">
      <c r="A98" s="80"/>
      <c r="C98" s="80"/>
      <c r="D98" s="80"/>
      <c r="E98" s="80"/>
      <c r="F98" s="80"/>
      <c r="G98" s="80"/>
      <c r="H98" s="80"/>
      <c r="R98" s="80"/>
      <c r="S98" s="80"/>
      <c r="T98" s="80"/>
      <c r="U98" s="80"/>
    </row>
    <row r="99" spans="1:21" ht="15" x14ac:dyDescent="0.2">
      <c r="A99" s="80"/>
      <c r="C99" s="80"/>
      <c r="D99" s="80"/>
      <c r="E99" s="80"/>
      <c r="F99" s="80"/>
      <c r="G99" s="80"/>
      <c r="H99" s="80"/>
      <c r="R99" s="80"/>
      <c r="S99" s="80"/>
      <c r="T99" s="80"/>
      <c r="U99" s="80"/>
    </row>
    <row r="100" spans="1:21" ht="15" x14ac:dyDescent="0.2">
      <c r="A100" s="80"/>
      <c r="C100" s="80"/>
      <c r="D100" s="80"/>
      <c r="E100" s="80"/>
      <c r="F100" s="80"/>
      <c r="G100" s="80"/>
      <c r="H100" s="80"/>
      <c r="R100" s="80"/>
      <c r="S100" s="80"/>
      <c r="T100" s="80"/>
      <c r="U100" s="80"/>
    </row>
    <row r="101" spans="1:21" ht="15" x14ac:dyDescent="0.2">
      <c r="A101" s="80"/>
      <c r="C101" s="80"/>
      <c r="D101" s="80"/>
      <c r="E101" s="80"/>
      <c r="F101" s="80"/>
      <c r="G101" s="80"/>
      <c r="H101" s="80"/>
      <c r="R101" s="80"/>
      <c r="S101" s="80"/>
      <c r="T101" s="80"/>
      <c r="U101" s="80"/>
    </row>
    <row r="102" spans="1:21" ht="15" x14ac:dyDescent="0.2">
      <c r="A102" s="80"/>
      <c r="C102" s="80"/>
      <c r="D102" s="80"/>
      <c r="E102" s="80"/>
      <c r="F102" s="80"/>
      <c r="G102" s="80"/>
      <c r="H102" s="80"/>
      <c r="R102" s="80"/>
      <c r="S102" s="80"/>
      <c r="T102" s="80"/>
      <c r="U102" s="80"/>
    </row>
    <row r="103" spans="1:21" ht="15" x14ac:dyDescent="0.2">
      <c r="A103" s="80"/>
      <c r="C103" s="80"/>
      <c r="D103" s="80"/>
      <c r="E103" s="80"/>
      <c r="F103" s="80"/>
      <c r="G103" s="80"/>
      <c r="H103" s="80"/>
      <c r="R103" s="80"/>
      <c r="S103" s="80"/>
      <c r="T103" s="80"/>
      <c r="U103" s="80"/>
    </row>
    <row r="104" spans="1:21" ht="15" x14ac:dyDescent="0.2">
      <c r="A104" s="80"/>
      <c r="C104" s="80"/>
      <c r="D104" s="80"/>
      <c r="E104" s="80"/>
      <c r="F104" s="80"/>
      <c r="G104" s="80"/>
      <c r="H104" s="80"/>
      <c r="R104" s="80"/>
      <c r="S104" s="80"/>
      <c r="T104" s="80"/>
      <c r="U104" s="80"/>
    </row>
    <row r="105" spans="1:21" ht="15" x14ac:dyDescent="0.2">
      <c r="A105" s="80"/>
      <c r="C105" s="80"/>
      <c r="D105" s="80"/>
      <c r="E105" s="80"/>
      <c r="F105" s="80"/>
      <c r="G105" s="80"/>
      <c r="H105" s="80"/>
      <c r="R105" s="80"/>
      <c r="S105" s="80"/>
      <c r="T105" s="80"/>
      <c r="U105" s="80"/>
    </row>
    <row r="106" spans="1:21" ht="15" x14ac:dyDescent="0.2">
      <c r="A106" s="80"/>
      <c r="C106" s="80"/>
      <c r="D106" s="80"/>
      <c r="E106" s="80"/>
      <c r="F106" s="80"/>
      <c r="G106" s="80"/>
      <c r="H106" s="80"/>
      <c r="R106" s="80"/>
      <c r="S106" s="80"/>
      <c r="T106" s="80"/>
      <c r="U106" s="80"/>
    </row>
    <row r="107" spans="1:21" ht="15" x14ac:dyDescent="0.2">
      <c r="A107" s="80"/>
      <c r="C107" s="80"/>
      <c r="D107" s="80"/>
      <c r="E107" s="80"/>
      <c r="F107" s="80"/>
      <c r="G107" s="80"/>
      <c r="H107" s="80"/>
      <c r="R107" s="80"/>
      <c r="S107" s="80"/>
      <c r="T107" s="80"/>
      <c r="U107" s="80"/>
    </row>
    <row r="108" spans="1:21" ht="15" x14ac:dyDescent="0.2">
      <c r="A108" s="80"/>
      <c r="C108" s="80"/>
      <c r="D108" s="80"/>
      <c r="E108" s="80"/>
      <c r="F108" s="80"/>
      <c r="G108" s="80"/>
      <c r="H108" s="80"/>
      <c r="R108" s="80"/>
      <c r="S108" s="80"/>
      <c r="T108" s="80"/>
      <c r="U108" s="80"/>
    </row>
    <row r="109" spans="1:21" ht="15" x14ac:dyDescent="0.2">
      <c r="A109" s="80"/>
      <c r="C109" s="80"/>
      <c r="D109" s="80"/>
      <c r="E109" s="80"/>
      <c r="F109" s="80"/>
      <c r="G109" s="80"/>
      <c r="H109" s="80"/>
      <c r="R109" s="80"/>
      <c r="S109" s="80"/>
      <c r="T109" s="80"/>
      <c r="U109" s="80"/>
    </row>
    <row r="110" spans="1:21" ht="15" x14ac:dyDescent="0.2">
      <c r="A110" s="80"/>
      <c r="C110" s="80"/>
      <c r="D110" s="80"/>
      <c r="E110" s="80"/>
      <c r="F110" s="80"/>
      <c r="G110" s="80"/>
      <c r="H110" s="80"/>
      <c r="R110" s="80"/>
      <c r="S110" s="80"/>
      <c r="T110" s="80"/>
      <c r="U110" s="80"/>
    </row>
    <row r="111" spans="1:21" ht="15" x14ac:dyDescent="0.2">
      <c r="A111" s="80"/>
      <c r="C111" s="80"/>
      <c r="D111" s="80"/>
      <c r="E111" s="80"/>
      <c r="F111" s="80"/>
      <c r="G111" s="80"/>
      <c r="H111" s="80"/>
      <c r="R111" s="80"/>
      <c r="S111" s="80"/>
      <c r="T111" s="80"/>
      <c r="U111" s="80"/>
    </row>
    <row r="112" spans="1:21" ht="15" x14ac:dyDescent="0.2">
      <c r="A112" s="80"/>
      <c r="C112" s="80"/>
      <c r="D112" s="80"/>
      <c r="E112" s="80"/>
      <c r="F112" s="80"/>
      <c r="G112" s="80"/>
      <c r="H112" s="80"/>
      <c r="R112" s="80"/>
      <c r="S112" s="80"/>
      <c r="T112" s="80"/>
      <c r="U112" s="80"/>
    </row>
    <row r="113" spans="1:21" ht="15" x14ac:dyDescent="0.2">
      <c r="A113" s="80"/>
      <c r="C113" s="80"/>
      <c r="D113" s="80"/>
      <c r="E113" s="80"/>
      <c r="F113" s="80"/>
      <c r="G113" s="80"/>
      <c r="H113" s="80"/>
      <c r="R113" s="80"/>
      <c r="S113" s="80"/>
      <c r="T113" s="80"/>
      <c r="U113" s="80"/>
    </row>
    <row r="114" spans="1:21" ht="15" x14ac:dyDescent="0.2">
      <c r="A114" s="80"/>
      <c r="C114" s="80"/>
      <c r="D114" s="80"/>
      <c r="E114" s="80"/>
      <c r="F114" s="80"/>
      <c r="G114" s="80"/>
      <c r="H114" s="80"/>
      <c r="R114" s="80"/>
      <c r="S114" s="80"/>
      <c r="T114" s="80"/>
      <c r="U114" s="80"/>
    </row>
    <row r="115" spans="1:21" ht="15" x14ac:dyDescent="0.2">
      <c r="A115" s="80"/>
      <c r="C115" s="80"/>
      <c r="D115" s="80"/>
      <c r="E115" s="80"/>
      <c r="F115" s="80"/>
      <c r="G115" s="80"/>
      <c r="H115" s="80"/>
      <c r="R115" s="80"/>
      <c r="S115" s="80"/>
      <c r="T115" s="80"/>
      <c r="U115" s="80"/>
    </row>
    <row r="116" spans="1:21" ht="15" x14ac:dyDescent="0.2">
      <c r="A116" s="80"/>
      <c r="C116" s="80"/>
      <c r="D116" s="80"/>
      <c r="E116" s="80"/>
      <c r="F116" s="80"/>
      <c r="G116" s="80"/>
      <c r="H116" s="80"/>
      <c r="R116" s="80"/>
      <c r="S116" s="80"/>
      <c r="T116" s="80"/>
      <c r="U116" s="80"/>
    </row>
    <row r="117" spans="1:21" ht="15" x14ac:dyDescent="0.2">
      <c r="A117" s="80"/>
      <c r="C117" s="80"/>
      <c r="D117" s="80"/>
      <c r="E117" s="80"/>
      <c r="F117" s="80"/>
      <c r="G117" s="80"/>
      <c r="H117" s="80"/>
      <c r="R117" s="80"/>
      <c r="S117" s="80"/>
      <c r="T117" s="80"/>
      <c r="U117" s="80"/>
    </row>
    <row r="118" spans="1:21" ht="15" x14ac:dyDescent="0.2">
      <c r="A118" s="80"/>
      <c r="C118" s="80"/>
      <c r="D118" s="80"/>
      <c r="E118" s="80"/>
      <c r="F118" s="80"/>
      <c r="G118" s="80"/>
      <c r="H118" s="80"/>
      <c r="R118" s="80"/>
      <c r="S118" s="80"/>
      <c r="T118" s="80"/>
      <c r="U118" s="80"/>
    </row>
    <row r="119" spans="1:21" ht="15" x14ac:dyDescent="0.2">
      <c r="A119" s="80"/>
      <c r="C119" s="80"/>
      <c r="D119" s="80"/>
      <c r="E119" s="80"/>
      <c r="F119" s="80"/>
      <c r="G119" s="80"/>
      <c r="H119" s="80"/>
      <c r="R119" s="80"/>
      <c r="S119" s="80"/>
      <c r="T119" s="80"/>
      <c r="U119" s="80"/>
    </row>
    <row r="120" spans="1:21" ht="15" x14ac:dyDescent="0.2">
      <c r="A120" s="80"/>
      <c r="C120" s="80"/>
      <c r="D120" s="80"/>
      <c r="E120" s="80"/>
      <c r="F120" s="80"/>
      <c r="G120" s="80"/>
      <c r="H120" s="80"/>
      <c r="R120" s="80"/>
      <c r="S120" s="80"/>
      <c r="T120" s="80"/>
      <c r="U120" s="80"/>
    </row>
    <row r="121" spans="1:21" ht="15" x14ac:dyDescent="0.2">
      <c r="A121" s="80"/>
      <c r="C121" s="80"/>
      <c r="D121" s="80"/>
      <c r="E121" s="80"/>
      <c r="F121" s="80"/>
      <c r="G121" s="80"/>
      <c r="H121" s="80"/>
      <c r="R121" s="80"/>
      <c r="S121" s="80"/>
      <c r="T121" s="80"/>
      <c r="U121" s="80"/>
    </row>
    <row r="122" spans="1:21" ht="15" x14ac:dyDescent="0.2">
      <c r="A122" s="80"/>
      <c r="C122" s="80"/>
      <c r="D122" s="80"/>
      <c r="E122" s="80"/>
      <c r="F122" s="80"/>
      <c r="G122" s="80"/>
      <c r="H122" s="80"/>
      <c r="R122" s="80"/>
      <c r="S122" s="80"/>
      <c r="T122" s="80"/>
      <c r="U122" s="80"/>
    </row>
    <row r="123" spans="1:21" ht="15" x14ac:dyDescent="0.2">
      <c r="A123" s="80"/>
      <c r="C123" s="80"/>
      <c r="D123" s="80"/>
      <c r="E123" s="80"/>
      <c r="F123" s="80"/>
      <c r="G123" s="80"/>
      <c r="H123" s="80"/>
      <c r="R123" s="80"/>
      <c r="S123" s="80"/>
      <c r="T123" s="80"/>
      <c r="U123" s="80"/>
    </row>
    <row r="124" spans="1:21" ht="15" x14ac:dyDescent="0.2">
      <c r="A124" s="80"/>
      <c r="C124" s="80"/>
      <c r="D124" s="80"/>
      <c r="E124" s="80"/>
      <c r="F124" s="80"/>
      <c r="G124" s="80"/>
      <c r="H124" s="80"/>
      <c r="R124" s="80"/>
      <c r="S124" s="80"/>
      <c r="T124" s="80"/>
      <c r="U124" s="80"/>
    </row>
    <row r="125" spans="1:21" ht="15" x14ac:dyDescent="0.2">
      <c r="A125" s="80"/>
      <c r="C125" s="80"/>
      <c r="D125" s="80"/>
      <c r="E125" s="80"/>
      <c r="F125" s="80"/>
      <c r="G125" s="80"/>
      <c r="H125" s="80"/>
      <c r="R125" s="80"/>
      <c r="S125" s="80"/>
      <c r="T125" s="80"/>
      <c r="U125" s="80"/>
    </row>
    <row r="126" spans="1:21" ht="15" x14ac:dyDescent="0.2">
      <c r="A126" s="80"/>
      <c r="C126" s="80"/>
      <c r="D126" s="80"/>
      <c r="E126" s="80"/>
      <c r="F126" s="80"/>
      <c r="G126" s="80"/>
      <c r="H126" s="80"/>
      <c r="R126" s="80"/>
      <c r="S126" s="80"/>
      <c r="T126" s="80"/>
      <c r="U126" s="80"/>
    </row>
    <row r="127" spans="1:21" ht="15" x14ac:dyDescent="0.2">
      <c r="A127" s="80"/>
      <c r="C127" s="80"/>
      <c r="D127" s="80"/>
      <c r="E127" s="80"/>
      <c r="F127" s="80"/>
      <c r="G127" s="80"/>
      <c r="H127" s="80"/>
      <c r="R127" s="80"/>
      <c r="S127" s="80"/>
      <c r="T127" s="80"/>
      <c r="U127" s="80"/>
    </row>
    <row r="128" spans="1:21" ht="15" x14ac:dyDescent="0.2">
      <c r="A128" s="80"/>
      <c r="C128" s="80"/>
      <c r="D128" s="80"/>
      <c r="E128" s="80"/>
      <c r="F128" s="80"/>
      <c r="G128" s="80"/>
      <c r="H128" s="80"/>
      <c r="R128" s="80"/>
      <c r="S128" s="80"/>
      <c r="T128" s="80"/>
      <c r="U128" s="80"/>
    </row>
    <row r="129" spans="1:21" ht="15" x14ac:dyDescent="0.2">
      <c r="A129" s="80"/>
      <c r="C129" s="80"/>
      <c r="D129" s="80"/>
      <c r="E129" s="80"/>
      <c r="F129" s="80"/>
      <c r="G129" s="80"/>
      <c r="H129" s="80"/>
      <c r="R129" s="80"/>
      <c r="S129" s="80"/>
      <c r="T129" s="80"/>
      <c r="U129" s="80"/>
    </row>
    <row r="130" spans="1:21" ht="15" x14ac:dyDescent="0.2">
      <c r="A130" s="80"/>
      <c r="C130" s="80"/>
      <c r="D130" s="80"/>
      <c r="E130" s="80"/>
      <c r="F130" s="80"/>
      <c r="G130" s="80"/>
      <c r="H130" s="80"/>
      <c r="R130" s="80"/>
      <c r="S130" s="80"/>
      <c r="T130" s="80"/>
      <c r="U130" s="80"/>
    </row>
    <row r="131" spans="1:21" ht="15" x14ac:dyDescent="0.2">
      <c r="A131" s="80"/>
      <c r="C131" s="80"/>
      <c r="D131" s="80"/>
      <c r="E131" s="80"/>
      <c r="F131" s="80"/>
      <c r="G131" s="80"/>
      <c r="H131" s="80"/>
      <c r="R131" s="80"/>
      <c r="S131" s="80"/>
      <c r="T131" s="80"/>
      <c r="U131" s="80"/>
    </row>
    <row r="132" spans="1:21" ht="15" x14ac:dyDescent="0.2">
      <c r="A132" s="80"/>
      <c r="C132" s="80"/>
      <c r="D132" s="80"/>
      <c r="E132" s="80"/>
      <c r="F132" s="80"/>
      <c r="G132" s="80"/>
      <c r="H132" s="80"/>
      <c r="R132" s="80"/>
      <c r="S132" s="80"/>
      <c r="T132" s="80"/>
      <c r="U132" s="80"/>
    </row>
    <row r="133" spans="1:21" ht="15" x14ac:dyDescent="0.2">
      <c r="A133" s="80"/>
      <c r="C133" s="80"/>
      <c r="D133" s="80"/>
      <c r="E133" s="80"/>
      <c r="F133" s="80"/>
      <c r="G133" s="80"/>
      <c r="H133" s="80"/>
      <c r="R133" s="80"/>
      <c r="S133" s="80"/>
      <c r="T133" s="80"/>
      <c r="U133" s="80"/>
    </row>
    <row r="134" spans="1:21" ht="15" x14ac:dyDescent="0.2">
      <c r="A134" s="80"/>
      <c r="C134" s="80"/>
      <c r="D134" s="80"/>
      <c r="E134" s="80"/>
      <c r="F134" s="80"/>
      <c r="G134" s="80"/>
      <c r="H134" s="80"/>
      <c r="R134" s="80"/>
      <c r="S134" s="80"/>
      <c r="T134" s="80"/>
      <c r="U134" s="80"/>
    </row>
    <row r="135" spans="1:21" ht="15" x14ac:dyDescent="0.2">
      <c r="A135" s="80"/>
      <c r="C135" s="80"/>
      <c r="D135" s="80"/>
      <c r="E135" s="80"/>
      <c r="F135" s="80"/>
      <c r="G135" s="80"/>
      <c r="H135" s="80"/>
      <c r="R135" s="80"/>
      <c r="S135" s="80"/>
      <c r="T135" s="80"/>
      <c r="U135" s="80"/>
    </row>
    <row r="136" spans="1:21" ht="15" x14ac:dyDescent="0.2">
      <c r="A136" s="80"/>
      <c r="C136" s="80"/>
      <c r="D136" s="80"/>
      <c r="E136" s="80"/>
      <c r="F136" s="80"/>
      <c r="G136" s="80"/>
      <c r="H136" s="80"/>
      <c r="R136" s="80"/>
      <c r="S136" s="80"/>
      <c r="T136" s="80"/>
      <c r="U136" s="80"/>
    </row>
    <row r="137" spans="1:21" ht="15" x14ac:dyDescent="0.2">
      <c r="A137" s="80"/>
      <c r="C137" s="80"/>
      <c r="D137" s="80"/>
      <c r="E137" s="80"/>
      <c r="F137" s="80"/>
      <c r="G137" s="80"/>
      <c r="H137" s="80"/>
      <c r="R137" s="80"/>
      <c r="S137" s="80"/>
      <c r="T137" s="80"/>
      <c r="U137" s="80"/>
    </row>
    <row r="138" spans="1:21" ht="15" x14ac:dyDescent="0.2">
      <c r="A138" s="80"/>
      <c r="C138" s="80"/>
      <c r="D138" s="80"/>
      <c r="E138" s="80"/>
      <c r="F138" s="80"/>
      <c r="G138" s="80"/>
      <c r="H138" s="80"/>
      <c r="R138" s="80"/>
      <c r="S138" s="80"/>
      <c r="T138" s="80"/>
      <c r="U138" s="80"/>
    </row>
    <row r="139" spans="1:21" ht="15" x14ac:dyDescent="0.2">
      <c r="A139" s="80"/>
      <c r="C139" s="80"/>
      <c r="D139" s="80"/>
      <c r="E139" s="80"/>
      <c r="F139" s="80"/>
      <c r="G139" s="80"/>
      <c r="H139" s="80"/>
      <c r="R139" s="80"/>
      <c r="S139" s="80"/>
      <c r="T139" s="80"/>
      <c r="U139" s="80"/>
    </row>
    <row r="140" spans="1:21" ht="15" x14ac:dyDescent="0.2">
      <c r="A140" s="80"/>
      <c r="C140" s="80"/>
      <c r="D140" s="80"/>
      <c r="E140" s="80"/>
      <c r="F140" s="80"/>
      <c r="G140" s="80"/>
      <c r="H140" s="80"/>
      <c r="R140" s="80"/>
      <c r="S140" s="80"/>
      <c r="T140" s="80"/>
      <c r="U140" s="80"/>
    </row>
    <row r="141" spans="1:21" ht="15" x14ac:dyDescent="0.2">
      <c r="A141" s="80"/>
      <c r="C141" s="80"/>
      <c r="D141" s="80"/>
      <c r="E141" s="80"/>
      <c r="F141" s="80"/>
      <c r="G141" s="80"/>
      <c r="H141" s="80"/>
      <c r="R141" s="80"/>
      <c r="S141" s="80"/>
      <c r="T141" s="80"/>
      <c r="U141" s="80"/>
    </row>
    <row r="142" spans="1:21" ht="15" x14ac:dyDescent="0.2">
      <c r="A142" s="80"/>
      <c r="C142" s="80"/>
      <c r="D142" s="80"/>
      <c r="E142" s="80"/>
      <c r="F142" s="80"/>
      <c r="G142" s="80"/>
      <c r="H142" s="80"/>
      <c r="R142" s="80"/>
      <c r="S142" s="80"/>
      <c r="T142" s="80"/>
      <c r="U142" s="80"/>
    </row>
    <row r="143" spans="1:21" ht="15" x14ac:dyDescent="0.2">
      <c r="A143" s="80"/>
      <c r="C143" s="80"/>
      <c r="D143" s="80"/>
      <c r="E143" s="80"/>
      <c r="F143" s="80"/>
      <c r="G143" s="80"/>
      <c r="H143" s="80"/>
      <c r="R143" s="80"/>
      <c r="S143" s="80"/>
      <c r="T143" s="80"/>
      <c r="U143" s="80"/>
    </row>
    <row r="144" spans="1:21" ht="15" x14ac:dyDescent="0.2">
      <c r="A144" s="80"/>
      <c r="C144" s="80"/>
      <c r="D144" s="80"/>
      <c r="E144" s="80"/>
      <c r="F144" s="80"/>
      <c r="G144" s="80"/>
      <c r="H144" s="80"/>
      <c r="R144" s="80"/>
      <c r="S144" s="80"/>
      <c r="T144" s="80"/>
      <c r="U144" s="80"/>
    </row>
    <row r="145" spans="1:21" ht="15" x14ac:dyDescent="0.2">
      <c r="A145" s="80"/>
      <c r="C145" s="80"/>
      <c r="D145" s="80"/>
      <c r="E145" s="80"/>
      <c r="F145" s="80"/>
      <c r="G145" s="80"/>
      <c r="H145" s="80"/>
      <c r="R145" s="80"/>
      <c r="S145" s="80"/>
      <c r="T145" s="80"/>
      <c r="U145" s="80"/>
    </row>
    <row r="146" spans="1:21" ht="15" x14ac:dyDescent="0.2">
      <c r="A146" s="80"/>
      <c r="C146" s="80"/>
      <c r="D146" s="80"/>
      <c r="E146" s="80"/>
      <c r="F146" s="80"/>
      <c r="G146" s="80"/>
      <c r="H146" s="80"/>
      <c r="R146" s="80"/>
      <c r="S146" s="80"/>
      <c r="T146" s="80"/>
      <c r="U146" s="80"/>
    </row>
    <row r="147" spans="1:21" ht="15" x14ac:dyDescent="0.2">
      <c r="A147" s="80"/>
      <c r="C147" s="80"/>
      <c r="D147" s="80"/>
      <c r="E147" s="80"/>
      <c r="F147" s="80"/>
      <c r="G147" s="80"/>
      <c r="H147" s="80"/>
      <c r="R147" s="80"/>
      <c r="S147" s="80"/>
      <c r="T147" s="80"/>
      <c r="U147" s="80"/>
    </row>
    <row r="148" spans="1:21" ht="15" x14ac:dyDescent="0.2">
      <c r="A148" s="80"/>
      <c r="C148" s="80"/>
      <c r="D148" s="80"/>
      <c r="E148" s="80"/>
      <c r="F148" s="80"/>
      <c r="G148" s="80"/>
      <c r="H148" s="80"/>
      <c r="R148" s="80"/>
      <c r="S148" s="80"/>
      <c r="T148" s="80"/>
      <c r="U148" s="80"/>
    </row>
    <row r="149" spans="1:21" ht="15" x14ac:dyDescent="0.2">
      <c r="A149" s="80"/>
      <c r="C149" s="80"/>
      <c r="D149" s="80"/>
      <c r="E149" s="80"/>
      <c r="F149" s="80"/>
      <c r="G149" s="80"/>
      <c r="H149" s="80"/>
      <c r="R149" s="80"/>
      <c r="S149" s="80"/>
      <c r="T149" s="80"/>
      <c r="U149" s="80"/>
    </row>
    <row r="150" spans="1:21" ht="15" x14ac:dyDescent="0.2">
      <c r="A150" s="80"/>
      <c r="C150" s="80"/>
      <c r="D150" s="80"/>
      <c r="E150" s="80"/>
      <c r="F150" s="80"/>
      <c r="G150" s="80"/>
      <c r="H150" s="80"/>
      <c r="R150" s="80"/>
      <c r="S150" s="80"/>
      <c r="T150" s="80"/>
      <c r="U150" s="80"/>
    </row>
    <row r="151" spans="1:21" ht="15" x14ac:dyDescent="0.2">
      <c r="A151" s="80"/>
      <c r="C151" s="80"/>
      <c r="D151" s="80"/>
      <c r="E151" s="80"/>
      <c r="F151" s="80"/>
      <c r="G151" s="80"/>
      <c r="H151" s="80"/>
      <c r="R151" s="80"/>
      <c r="S151" s="80"/>
      <c r="T151" s="80"/>
      <c r="U151" s="80"/>
    </row>
    <row r="152" spans="1:21" ht="15" x14ac:dyDescent="0.2">
      <c r="A152" s="80"/>
      <c r="C152" s="80"/>
      <c r="D152" s="80"/>
      <c r="E152" s="80"/>
      <c r="F152" s="80"/>
      <c r="G152" s="80"/>
      <c r="H152" s="80"/>
      <c r="R152" s="80"/>
      <c r="S152" s="80"/>
      <c r="T152" s="80"/>
      <c r="U152" s="80"/>
    </row>
    <row r="153" spans="1:21" ht="15" x14ac:dyDescent="0.2">
      <c r="A153" s="80"/>
      <c r="C153" s="80"/>
      <c r="D153" s="80"/>
      <c r="E153" s="80"/>
      <c r="F153" s="80"/>
      <c r="G153" s="80"/>
      <c r="H153" s="80"/>
      <c r="R153" s="80"/>
      <c r="S153" s="80"/>
      <c r="T153" s="80"/>
      <c r="U153" s="80"/>
    </row>
    <row r="154" spans="1:21" ht="15" x14ac:dyDescent="0.2">
      <c r="A154" s="80"/>
      <c r="C154" s="80"/>
      <c r="D154" s="80"/>
      <c r="E154" s="80"/>
      <c r="F154" s="80"/>
      <c r="G154" s="80"/>
      <c r="H154" s="80"/>
      <c r="R154" s="80"/>
      <c r="S154" s="80"/>
      <c r="T154" s="80"/>
      <c r="U154" s="80"/>
    </row>
    <row r="155" spans="1:21" ht="15" x14ac:dyDescent="0.2">
      <c r="A155" s="80"/>
      <c r="C155" s="80"/>
      <c r="D155" s="80"/>
      <c r="E155" s="80"/>
      <c r="F155" s="80"/>
      <c r="G155" s="80"/>
      <c r="H155" s="80"/>
      <c r="R155" s="80"/>
      <c r="S155" s="80"/>
      <c r="T155" s="80"/>
      <c r="U155" s="80"/>
    </row>
    <row r="156" spans="1:21" ht="15" x14ac:dyDescent="0.2">
      <c r="A156" s="80"/>
      <c r="C156" s="80"/>
      <c r="D156" s="80"/>
      <c r="E156" s="80"/>
      <c r="F156" s="80"/>
      <c r="G156" s="80"/>
      <c r="H156" s="80"/>
      <c r="R156" s="80"/>
      <c r="S156" s="80"/>
      <c r="T156" s="80"/>
      <c r="U156" s="80"/>
    </row>
    <row r="157" spans="1:21" ht="15" x14ac:dyDescent="0.2">
      <c r="A157" s="80"/>
      <c r="C157" s="80"/>
      <c r="D157" s="80"/>
      <c r="E157" s="80"/>
      <c r="F157" s="80"/>
      <c r="G157" s="80"/>
      <c r="H157" s="80"/>
      <c r="R157" s="80"/>
      <c r="S157" s="80"/>
      <c r="T157" s="80"/>
      <c r="U157" s="80"/>
    </row>
    <row r="158" spans="1:21" ht="15" x14ac:dyDescent="0.2">
      <c r="A158" s="80"/>
      <c r="C158" s="80"/>
      <c r="D158" s="80"/>
      <c r="E158" s="80"/>
      <c r="F158" s="80"/>
      <c r="G158" s="80"/>
      <c r="H158" s="80"/>
      <c r="R158" s="80"/>
      <c r="S158" s="80"/>
      <c r="T158" s="80"/>
      <c r="U158" s="80"/>
    </row>
    <row r="159" spans="1:21" ht="15" x14ac:dyDescent="0.2">
      <c r="A159" s="80"/>
      <c r="C159" s="80"/>
      <c r="D159" s="80"/>
      <c r="E159" s="80"/>
      <c r="F159" s="80"/>
      <c r="G159" s="80"/>
      <c r="H159" s="80"/>
      <c r="R159" s="80"/>
      <c r="S159" s="80"/>
      <c r="T159" s="80"/>
      <c r="U159" s="80"/>
    </row>
    <row r="160" spans="1:21" ht="15" x14ac:dyDescent="0.2">
      <c r="A160" s="80"/>
      <c r="C160" s="80"/>
      <c r="D160" s="80"/>
      <c r="E160" s="80"/>
      <c r="F160" s="80"/>
      <c r="G160" s="80"/>
      <c r="H160" s="80"/>
      <c r="R160" s="80"/>
      <c r="S160" s="80"/>
      <c r="T160" s="80"/>
      <c r="U160" s="80"/>
    </row>
    <row r="161" spans="1:21" ht="15" x14ac:dyDescent="0.2">
      <c r="A161" s="80"/>
      <c r="C161" s="80"/>
      <c r="D161" s="80"/>
      <c r="E161" s="80"/>
      <c r="F161" s="80"/>
      <c r="G161" s="80"/>
      <c r="H161" s="80"/>
      <c r="R161" s="80"/>
      <c r="S161" s="80"/>
      <c r="T161" s="80"/>
      <c r="U161" s="80"/>
    </row>
    <row r="162" spans="1:21" ht="15" x14ac:dyDescent="0.2">
      <c r="A162" s="80"/>
      <c r="C162" s="80"/>
      <c r="D162" s="80"/>
      <c r="E162" s="80"/>
      <c r="F162" s="80"/>
      <c r="G162" s="80"/>
      <c r="H162" s="80"/>
      <c r="R162" s="80"/>
      <c r="S162" s="80"/>
      <c r="T162" s="80"/>
      <c r="U162" s="80"/>
    </row>
    <row r="163" spans="1:21" ht="15" x14ac:dyDescent="0.2">
      <c r="A163" s="80"/>
      <c r="C163" s="80"/>
      <c r="D163" s="80"/>
      <c r="E163" s="80"/>
      <c r="F163" s="80"/>
      <c r="G163" s="80"/>
      <c r="H163" s="80"/>
      <c r="R163" s="80"/>
      <c r="S163" s="80"/>
      <c r="T163" s="80"/>
      <c r="U163" s="80"/>
    </row>
    <row r="164" spans="1:21" ht="15" x14ac:dyDescent="0.2">
      <c r="A164" s="80"/>
      <c r="C164" s="80"/>
      <c r="D164" s="80"/>
      <c r="E164" s="80"/>
      <c r="F164" s="80"/>
      <c r="G164" s="80"/>
      <c r="H164" s="80"/>
      <c r="R164" s="80"/>
      <c r="S164" s="80"/>
      <c r="T164" s="80"/>
      <c r="U164" s="80"/>
    </row>
    <row r="165" spans="1:21" ht="15" x14ac:dyDescent="0.2">
      <c r="A165" s="80"/>
      <c r="C165" s="80"/>
      <c r="D165" s="80"/>
      <c r="E165" s="80"/>
      <c r="F165" s="80"/>
      <c r="G165" s="80"/>
      <c r="H165" s="80"/>
      <c r="R165" s="80"/>
      <c r="S165" s="80"/>
      <c r="T165" s="80"/>
      <c r="U165" s="80"/>
    </row>
    <row r="166" spans="1:21" ht="15" x14ac:dyDescent="0.2">
      <c r="A166" s="80"/>
      <c r="C166" s="80"/>
      <c r="D166" s="80"/>
      <c r="E166" s="80"/>
      <c r="F166" s="80"/>
      <c r="G166" s="80"/>
      <c r="H166" s="80"/>
      <c r="R166" s="80"/>
      <c r="S166" s="80"/>
      <c r="T166" s="80"/>
      <c r="U166" s="80"/>
    </row>
    <row r="167" spans="1:21" ht="15" x14ac:dyDescent="0.2">
      <c r="A167" s="80"/>
      <c r="C167" s="80"/>
      <c r="D167" s="80"/>
      <c r="E167" s="80"/>
      <c r="F167" s="80"/>
      <c r="G167" s="80"/>
      <c r="H167" s="80"/>
      <c r="R167" s="80"/>
      <c r="S167" s="80"/>
      <c r="T167" s="80"/>
      <c r="U167" s="80"/>
    </row>
    <row r="168" spans="1:21" ht="15" x14ac:dyDescent="0.2">
      <c r="A168" s="80"/>
      <c r="C168" s="80"/>
      <c r="D168" s="80"/>
      <c r="E168" s="80"/>
      <c r="F168" s="80"/>
      <c r="G168" s="80"/>
      <c r="H168" s="80"/>
      <c r="R168" s="80"/>
      <c r="S168" s="80"/>
      <c r="T168" s="80"/>
      <c r="U168" s="80"/>
    </row>
    <row r="169" spans="1:21" ht="15" x14ac:dyDescent="0.2">
      <c r="A169" s="80"/>
      <c r="C169" s="80"/>
      <c r="D169" s="80"/>
      <c r="E169" s="80"/>
      <c r="F169" s="80"/>
      <c r="G169" s="80"/>
      <c r="H169" s="80"/>
      <c r="R169" s="80"/>
      <c r="S169" s="80"/>
      <c r="T169" s="80"/>
      <c r="U169" s="80"/>
    </row>
    <row r="170" spans="1:21" ht="15" x14ac:dyDescent="0.2">
      <c r="A170" s="80"/>
      <c r="C170" s="80"/>
      <c r="D170" s="80"/>
      <c r="E170" s="80"/>
      <c r="F170" s="80"/>
      <c r="G170" s="80"/>
      <c r="H170" s="80"/>
      <c r="R170" s="80"/>
      <c r="S170" s="80"/>
      <c r="T170" s="80"/>
      <c r="U170" s="80"/>
    </row>
    <row r="171" spans="1:21" ht="15" x14ac:dyDescent="0.2">
      <c r="A171" s="80"/>
      <c r="C171" s="80"/>
      <c r="D171" s="80"/>
      <c r="E171" s="80"/>
      <c r="F171" s="80"/>
      <c r="G171" s="80"/>
      <c r="H171" s="80"/>
      <c r="R171" s="80"/>
      <c r="S171" s="80"/>
      <c r="T171" s="80"/>
      <c r="U171" s="80"/>
    </row>
    <row r="172" spans="1:21" ht="15" x14ac:dyDescent="0.2">
      <c r="A172" s="80"/>
      <c r="C172" s="80"/>
      <c r="D172" s="80"/>
      <c r="E172" s="80"/>
      <c r="F172" s="80"/>
      <c r="G172" s="80"/>
      <c r="H172" s="80"/>
      <c r="R172" s="80"/>
      <c r="S172" s="80"/>
      <c r="T172" s="80"/>
      <c r="U172" s="80"/>
    </row>
    <row r="173" spans="1:21" ht="15" x14ac:dyDescent="0.2">
      <c r="A173" s="80"/>
      <c r="C173" s="80"/>
      <c r="D173" s="80"/>
      <c r="E173" s="80"/>
      <c r="F173" s="80"/>
      <c r="G173" s="80"/>
      <c r="H173" s="80"/>
      <c r="R173" s="80"/>
      <c r="S173" s="80"/>
      <c r="T173" s="80"/>
      <c r="U173" s="80"/>
    </row>
    <row r="174" spans="1:21" ht="15" x14ac:dyDescent="0.2">
      <c r="A174" s="80"/>
      <c r="C174" s="80"/>
      <c r="D174" s="80"/>
      <c r="E174" s="80"/>
      <c r="F174" s="80"/>
      <c r="G174" s="80"/>
      <c r="H174" s="80"/>
      <c r="R174" s="80"/>
      <c r="S174" s="80"/>
      <c r="T174" s="80"/>
      <c r="U174" s="80"/>
    </row>
    <row r="175" spans="1:21" ht="15" x14ac:dyDescent="0.2">
      <c r="A175" s="80"/>
      <c r="C175" s="80"/>
      <c r="D175" s="80"/>
      <c r="E175" s="80"/>
      <c r="F175" s="80"/>
      <c r="G175" s="80"/>
      <c r="H175" s="80"/>
      <c r="R175" s="80"/>
      <c r="S175" s="80"/>
      <c r="T175" s="80"/>
      <c r="U175" s="80"/>
    </row>
    <row r="176" spans="1:21" ht="15" x14ac:dyDescent="0.2">
      <c r="A176" s="80"/>
      <c r="C176" s="80"/>
      <c r="D176" s="80"/>
      <c r="E176" s="80"/>
      <c r="F176" s="80"/>
      <c r="G176" s="80"/>
      <c r="H176" s="80"/>
      <c r="R176" s="80"/>
      <c r="S176" s="80"/>
      <c r="T176" s="80"/>
      <c r="U176" s="80"/>
    </row>
    <row r="177" spans="1:21" ht="15" x14ac:dyDescent="0.2">
      <c r="A177" s="80"/>
      <c r="C177" s="80"/>
      <c r="D177" s="80"/>
      <c r="E177" s="80"/>
      <c r="F177" s="80"/>
      <c r="G177" s="80"/>
      <c r="H177" s="80"/>
      <c r="R177" s="80"/>
      <c r="S177" s="80"/>
      <c r="T177" s="80"/>
      <c r="U177" s="80"/>
    </row>
    <row r="178" spans="1:21" ht="15" x14ac:dyDescent="0.2">
      <c r="A178" s="80"/>
      <c r="C178" s="80"/>
      <c r="D178" s="80"/>
      <c r="E178" s="80"/>
      <c r="F178" s="80"/>
      <c r="G178" s="80"/>
      <c r="H178" s="80"/>
      <c r="R178" s="80"/>
      <c r="S178" s="80"/>
      <c r="T178" s="80"/>
      <c r="U178" s="80"/>
    </row>
    <row r="179" spans="1:21" ht="15" x14ac:dyDescent="0.2">
      <c r="A179" s="80"/>
      <c r="C179" s="80"/>
      <c r="D179" s="80"/>
      <c r="E179" s="80"/>
      <c r="F179" s="80"/>
      <c r="G179" s="80"/>
      <c r="H179" s="80"/>
      <c r="R179" s="80"/>
      <c r="S179" s="80"/>
      <c r="T179" s="80"/>
      <c r="U179" s="80"/>
    </row>
    <row r="180" spans="1:21" ht="15" x14ac:dyDescent="0.2">
      <c r="A180" s="80"/>
      <c r="C180" s="80"/>
      <c r="D180" s="80"/>
      <c r="E180" s="80"/>
      <c r="F180" s="80"/>
      <c r="G180" s="80"/>
      <c r="H180" s="80"/>
      <c r="R180" s="80"/>
      <c r="S180" s="80"/>
      <c r="T180" s="80"/>
      <c r="U180" s="80"/>
    </row>
    <row r="181" spans="1:21" ht="15" x14ac:dyDescent="0.2">
      <c r="A181" s="80"/>
      <c r="C181" s="80"/>
      <c r="D181" s="80"/>
      <c r="E181" s="80"/>
      <c r="F181" s="80"/>
      <c r="G181" s="80"/>
      <c r="H181" s="80"/>
      <c r="R181" s="80"/>
      <c r="S181" s="80"/>
      <c r="T181" s="80"/>
      <c r="U181" s="80"/>
    </row>
    <row r="182" spans="1:21" ht="15" x14ac:dyDescent="0.2">
      <c r="A182" s="80"/>
      <c r="C182" s="80"/>
      <c r="D182" s="80"/>
      <c r="E182" s="80"/>
      <c r="F182" s="80"/>
      <c r="G182" s="80"/>
      <c r="H182" s="80"/>
      <c r="R182" s="80"/>
      <c r="S182" s="80"/>
      <c r="T182" s="80"/>
      <c r="U182" s="80"/>
    </row>
    <row r="183" spans="1:21" ht="15" x14ac:dyDescent="0.2">
      <c r="A183" s="80"/>
      <c r="C183" s="80"/>
      <c r="D183" s="80"/>
      <c r="E183" s="80"/>
      <c r="F183" s="80"/>
      <c r="G183" s="80"/>
      <c r="H183" s="80"/>
      <c r="R183" s="80"/>
      <c r="S183" s="80"/>
      <c r="T183" s="80"/>
      <c r="U183" s="80"/>
    </row>
    <row r="184" spans="1:21" ht="15" x14ac:dyDescent="0.2">
      <c r="A184" s="80"/>
      <c r="C184" s="80"/>
      <c r="D184" s="80"/>
      <c r="E184" s="80"/>
      <c r="F184" s="80"/>
      <c r="G184" s="80"/>
      <c r="H184" s="80"/>
      <c r="R184" s="80"/>
      <c r="S184" s="80"/>
      <c r="T184" s="80"/>
      <c r="U184" s="80"/>
    </row>
    <row r="185" spans="1:21" ht="15" x14ac:dyDescent="0.2">
      <c r="A185" s="80"/>
      <c r="C185" s="80"/>
      <c r="D185" s="80"/>
      <c r="E185" s="80"/>
      <c r="F185" s="80"/>
      <c r="G185" s="80"/>
      <c r="H185" s="80"/>
      <c r="R185" s="80"/>
      <c r="S185" s="80"/>
      <c r="T185" s="80"/>
      <c r="U185" s="80"/>
    </row>
    <row r="186" spans="1:21" ht="15" x14ac:dyDescent="0.2">
      <c r="A186" s="80"/>
      <c r="C186" s="80"/>
      <c r="D186" s="80"/>
      <c r="E186" s="80"/>
      <c r="F186" s="80"/>
      <c r="G186" s="80"/>
      <c r="H186" s="80"/>
      <c r="R186" s="80"/>
      <c r="S186" s="80"/>
      <c r="T186" s="80"/>
      <c r="U186" s="80"/>
    </row>
    <row r="187" spans="1:21" ht="15" x14ac:dyDescent="0.2">
      <c r="A187" s="80"/>
      <c r="C187" s="80"/>
      <c r="D187" s="80"/>
      <c r="E187" s="80"/>
      <c r="F187" s="80"/>
      <c r="G187" s="80"/>
      <c r="H187" s="80"/>
      <c r="R187" s="80"/>
      <c r="S187" s="80"/>
      <c r="T187" s="80"/>
      <c r="U187" s="80"/>
    </row>
    <row r="189" spans="1:21" ht="15" x14ac:dyDescent="0.2">
      <c r="A189" s="80"/>
      <c r="C189" s="80"/>
      <c r="D189" s="80"/>
      <c r="E189" s="80"/>
      <c r="F189" s="80"/>
      <c r="G189" s="80"/>
      <c r="H189" s="80"/>
      <c r="R189" s="80"/>
      <c r="S189" s="80"/>
      <c r="T189" s="80"/>
      <c r="U189" s="80"/>
    </row>
    <row r="190" spans="1:21" ht="15" x14ac:dyDescent="0.2">
      <c r="A190" s="80"/>
      <c r="C190" s="80"/>
      <c r="D190" s="80"/>
      <c r="E190" s="80"/>
      <c r="F190" s="80"/>
      <c r="G190" s="80"/>
      <c r="H190" s="80"/>
      <c r="R190" s="80"/>
      <c r="S190" s="80"/>
      <c r="T190" s="80"/>
      <c r="U190" s="80"/>
    </row>
    <row r="191" spans="1:21" ht="15" x14ac:dyDescent="0.2">
      <c r="A191" s="80"/>
      <c r="C191" s="80"/>
      <c r="D191" s="80"/>
      <c r="E191" s="80"/>
      <c r="F191" s="80"/>
      <c r="G191" s="80"/>
      <c r="H191" s="80"/>
      <c r="R191" s="80"/>
      <c r="S191" s="80"/>
      <c r="T191" s="80"/>
      <c r="U191" s="80"/>
    </row>
    <row r="192" spans="1:21" ht="15" x14ac:dyDescent="0.2">
      <c r="A192" s="80"/>
      <c r="C192" s="80"/>
      <c r="D192" s="80"/>
      <c r="E192" s="80"/>
      <c r="F192" s="80"/>
      <c r="G192" s="80"/>
      <c r="H192" s="80"/>
      <c r="R192" s="80"/>
      <c r="S192" s="80"/>
      <c r="T192" s="80"/>
      <c r="U192" s="80"/>
    </row>
    <row r="193" spans="1:21" ht="15" x14ac:dyDescent="0.2">
      <c r="A193" s="80"/>
      <c r="C193" s="80"/>
      <c r="D193" s="80"/>
      <c r="E193" s="80"/>
      <c r="F193" s="80"/>
      <c r="G193" s="80"/>
      <c r="H193" s="80"/>
      <c r="R193" s="80"/>
      <c r="S193" s="80"/>
      <c r="T193" s="80"/>
      <c r="U193" s="80"/>
    </row>
  </sheetData>
  <sheetProtection selectLockedCells="1" selectUnlockedCells="1"/>
  <mergeCells count="60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27:F27"/>
    <mergeCell ref="N4:O4"/>
    <mergeCell ref="P4:Q4"/>
    <mergeCell ref="R4:S4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U10"/>
    <mergeCell ref="A14:B14"/>
    <mergeCell ref="A15:U15"/>
    <mergeCell ref="A23:F23"/>
    <mergeCell ref="A24:U24"/>
    <mergeCell ref="A41:F41"/>
    <mergeCell ref="A42:U42"/>
    <mergeCell ref="A28:U28"/>
    <mergeCell ref="A31:F31"/>
    <mergeCell ref="A32:F32"/>
    <mergeCell ref="A33:U33"/>
    <mergeCell ref="A34:U34"/>
    <mergeCell ref="A57:F57"/>
    <mergeCell ref="A58:F58"/>
    <mergeCell ref="A59:F59"/>
    <mergeCell ref="A60:M60"/>
    <mergeCell ref="A61:M61"/>
    <mergeCell ref="A62:M62"/>
    <mergeCell ref="A63:M63"/>
    <mergeCell ref="A64:M64"/>
    <mergeCell ref="A65:M65"/>
    <mergeCell ref="N65:O65"/>
    <mergeCell ref="R65:S65"/>
    <mergeCell ref="T65:U65"/>
    <mergeCell ref="N66:O66"/>
    <mergeCell ref="P66:Q66"/>
    <mergeCell ref="D69:G69"/>
    <mergeCell ref="I69:K69"/>
    <mergeCell ref="P65:Q65"/>
    <mergeCell ref="D71:G71"/>
    <mergeCell ref="I71:K71"/>
    <mergeCell ref="D73:G73"/>
    <mergeCell ref="I73:K73"/>
    <mergeCell ref="C74:K74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7"/>
  <sheetViews>
    <sheetView view="pageBreakPreview" topLeftCell="A4" zoomScaleNormal="50" zoomScaleSheetLayoutView="100" workbookViewId="0">
      <selection activeCell="B19" sqref="B19"/>
    </sheetView>
  </sheetViews>
  <sheetFormatPr defaultColWidth="9.140625" defaultRowHeight="15.75" x14ac:dyDescent="0.2"/>
  <cols>
    <col min="1" max="1" width="11.28515625" style="282" customWidth="1"/>
    <col min="2" max="2" width="65.7109375" style="80" customWidth="1"/>
    <col min="3" max="3" width="6.7109375" style="283" customWidth="1"/>
    <col min="4" max="4" width="12" style="284" customWidth="1"/>
    <col min="5" max="5" width="7.28515625" style="284" customWidth="1"/>
    <col min="6" max="6" width="6.42578125" style="283" customWidth="1"/>
    <col min="7" max="7" width="7.42578125" style="283" customWidth="1"/>
    <col min="8" max="8" width="9.85546875" style="283" customWidth="1"/>
    <col min="9" max="9" width="8.7109375" style="80" customWidth="1"/>
    <col min="10" max="10" width="8" style="80" customWidth="1"/>
    <col min="11" max="11" width="5.85546875" style="80" customWidth="1"/>
    <col min="12" max="12" width="7.85546875" style="80" customWidth="1"/>
    <col min="13" max="13" width="8.85546875" style="80" customWidth="1"/>
    <col min="14" max="15" width="6.140625" style="80" customWidth="1"/>
    <col min="16" max="16" width="6.28515625" style="80" customWidth="1"/>
    <col min="17" max="18" width="6.42578125" style="80" customWidth="1"/>
    <col min="19" max="19" width="6.5703125" style="111" hidden="1" customWidth="1"/>
    <col min="20" max="20" width="6.28515625" style="111" hidden="1" customWidth="1"/>
    <col min="21" max="21" width="5.5703125" style="111" hidden="1" customWidth="1"/>
    <col min="22" max="22" width="5.7109375" style="111" hidden="1" customWidth="1"/>
    <col min="23" max="47" width="0" style="80" hidden="1" customWidth="1"/>
    <col min="48" max="48" width="14" style="300" hidden="1" customWidth="1"/>
    <col min="49" max="49" width="13.5703125" style="300" hidden="1" customWidth="1"/>
    <col min="50" max="50" width="22.85546875" style="80" customWidth="1"/>
    <col min="51" max="16384" width="9.140625" style="80"/>
  </cols>
  <sheetData>
    <row r="1" spans="1:49" s="62" customFormat="1" ht="18.75" thickBot="1" x14ac:dyDescent="0.25">
      <c r="A1" s="677" t="s">
        <v>113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9"/>
      <c r="AV1" s="112"/>
      <c r="AW1" s="112"/>
    </row>
    <row r="2" spans="1:49" s="62" customFormat="1" x14ac:dyDescent="0.2">
      <c r="A2" s="680" t="s">
        <v>64</v>
      </c>
      <c r="B2" s="683" t="s">
        <v>109</v>
      </c>
      <c r="C2" s="686" t="s">
        <v>48</v>
      </c>
      <c r="D2" s="687"/>
      <c r="E2" s="687"/>
      <c r="F2" s="688"/>
      <c r="G2" s="689" t="s">
        <v>65</v>
      </c>
      <c r="H2" s="692" t="s">
        <v>66</v>
      </c>
      <c r="I2" s="693"/>
      <c r="J2" s="693"/>
      <c r="K2" s="693"/>
      <c r="L2" s="693"/>
      <c r="M2" s="694"/>
      <c r="N2" s="695" t="s">
        <v>129</v>
      </c>
      <c r="O2" s="696"/>
      <c r="P2" s="696"/>
      <c r="Q2" s="696"/>
      <c r="R2" s="696"/>
      <c r="S2" s="696"/>
      <c r="T2" s="696"/>
      <c r="U2" s="696"/>
      <c r="V2" s="697"/>
      <c r="AV2" s="112"/>
      <c r="AW2" s="112"/>
    </row>
    <row r="3" spans="1:49" s="62" customFormat="1" ht="16.5" thickBot="1" x14ac:dyDescent="0.25">
      <c r="A3" s="681"/>
      <c r="B3" s="684"/>
      <c r="C3" s="701" t="s">
        <v>25</v>
      </c>
      <c r="D3" s="670" t="s">
        <v>26</v>
      </c>
      <c r="E3" s="703" t="s">
        <v>35</v>
      </c>
      <c r="F3" s="704"/>
      <c r="G3" s="690"/>
      <c r="H3" s="660" t="s">
        <v>24</v>
      </c>
      <c r="I3" s="663" t="s">
        <v>67</v>
      </c>
      <c r="J3" s="664"/>
      <c r="K3" s="664"/>
      <c r="L3" s="665"/>
      <c r="M3" s="666" t="s">
        <v>68</v>
      </c>
      <c r="N3" s="698"/>
      <c r="O3" s="699"/>
      <c r="P3" s="699"/>
      <c r="Q3" s="699"/>
      <c r="R3" s="699"/>
      <c r="S3" s="699"/>
      <c r="T3" s="699"/>
      <c r="U3" s="699"/>
      <c r="V3" s="700"/>
      <c r="AV3" s="112"/>
      <c r="AW3" s="112"/>
    </row>
    <row r="4" spans="1:49" s="62" customFormat="1" x14ac:dyDescent="0.2">
      <c r="A4" s="681"/>
      <c r="B4" s="684"/>
      <c r="C4" s="701"/>
      <c r="D4" s="670"/>
      <c r="E4" s="670" t="s">
        <v>36</v>
      </c>
      <c r="F4" s="672" t="s">
        <v>37</v>
      </c>
      <c r="G4" s="690"/>
      <c r="H4" s="661"/>
      <c r="I4" s="674" t="s">
        <v>22</v>
      </c>
      <c r="J4" s="674" t="s">
        <v>27</v>
      </c>
      <c r="K4" s="674" t="s">
        <v>69</v>
      </c>
      <c r="L4" s="674" t="s">
        <v>70</v>
      </c>
      <c r="M4" s="667"/>
      <c r="N4" s="647" t="s">
        <v>38</v>
      </c>
      <c r="O4" s="648"/>
      <c r="P4" s="649"/>
      <c r="Q4" s="647" t="s">
        <v>42</v>
      </c>
      <c r="R4" s="649"/>
      <c r="S4" s="650"/>
      <c r="T4" s="651"/>
      <c r="U4" s="650"/>
      <c r="V4" s="651"/>
      <c r="AV4" s="112"/>
      <c r="AW4" s="112"/>
    </row>
    <row r="5" spans="1:49" s="62" customFormat="1" ht="16.5" thickBot="1" x14ac:dyDescent="0.25">
      <c r="A5" s="681"/>
      <c r="B5" s="684"/>
      <c r="C5" s="701"/>
      <c r="D5" s="670"/>
      <c r="E5" s="670"/>
      <c r="F5" s="672"/>
      <c r="G5" s="690"/>
      <c r="H5" s="661"/>
      <c r="I5" s="675"/>
      <c r="J5" s="675"/>
      <c r="K5" s="675"/>
      <c r="L5" s="675"/>
      <c r="M5" s="667"/>
      <c r="N5" s="143">
        <v>1</v>
      </c>
      <c r="O5" s="144" t="s">
        <v>46</v>
      </c>
      <c r="P5" s="145" t="s">
        <v>47</v>
      </c>
      <c r="Q5" s="143">
        <v>3</v>
      </c>
      <c r="R5" s="104"/>
      <c r="S5" s="65"/>
      <c r="T5" s="64"/>
      <c r="U5" s="63"/>
      <c r="V5" s="64"/>
      <c r="AV5" s="112"/>
      <c r="AW5" s="112"/>
    </row>
    <row r="6" spans="1:49" s="62" customFormat="1" ht="16.5" thickBot="1" x14ac:dyDescent="0.25">
      <c r="A6" s="681"/>
      <c r="B6" s="684"/>
      <c r="C6" s="701"/>
      <c r="D6" s="670"/>
      <c r="E6" s="670"/>
      <c r="F6" s="672"/>
      <c r="G6" s="690"/>
      <c r="H6" s="661"/>
      <c r="I6" s="675"/>
      <c r="J6" s="675"/>
      <c r="K6" s="675"/>
      <c r="L6" s="675"/>
      <c r="M6" s="668"/>
      <c r="N6" s="715" t="s">
        <v>114</v>
      </c>
      <c r="O6" s="653"/>
      <c r="P6" s="654"/>
      <c r="Q6" s="654"/>
      <c r="R6" s="654"/>
      <c r="S6" s="654"/>
      <c r="T6" s="654"/>
      <c r="U6" s="654"/>
      <c r="V6" s="655"/>
      <c r="AV6" s="112" t="s">
        <v>145</v>
      </c>
      <c r="AW6" s="112" t="s">
        <v>146</v>
      </c>
    </row>
    <row r="7" spans="1:49" s="62" customFormat="1" ht="16.5" thickBot="1" x14ac:dyDescent="0.25">
      <c r="A7" s="682"/>
      <c r="B7" s="685"/>
      <c r="C7" s="702"/>
      <c r="D7" s="671"/>
      <c r="E7" s="671"/>
      <c r="F7" s="673"/>
      <c r="G7" s="691"/>
      <c r="H7" s="662"/>
      <c r="I7" s="676"/>
      <c r="J7" s="676"/>
      <c r="K7" s="676"/>
      <c r="L7" s="676"/>
      <c r="M7" s="669"/>
      <c r="N7" s="146">
        <v>15</v>
      </c>
      <c r="O7" s="147">
        <v>9</v>
      </c>
      <c r="P7" s="148">
        <v>9</v>
      </c>
      <c r="Q7" s="146">
        <v>17</v>
      </c>
      <c r="R7" s="148"/>
      <c r="S7" s="66"/>
      <c r="T7" s="67"/>
      <c r="U7" s="66"/>
      <c r="V7" s="67"/>
      <c r="AV7" s="112"/>
      <c r="AW7" s="112"/>
    </row>
    <row r="8" spans="1:49" s="62" customFormat="1" ht="16.5" thickBot="1" x14ac:dyDescent="0.25">
      <c r="A8" s="149">
        <v>1</v>
      </c>
      <c r="B8" s="150">
        <v>2</v>
      </c>
      <c r="C8" s="151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52">
        <v>13</v>
      </c>
      <c r="N8" s="146">
        <v>14</v>
      </c>
      <c r="O8" s="153">
        <v>15</v>
      </c>
      <c r="P8" s="146">
        <v>16</v>
      </c>
      <c r="Q8" s="153">
        <v>17</v>
      </c>
      <c r="R8" s="146">
        <v>18</v>
      </c>
      <c r="S8" s="71">
        <v>19</v>
      </c>
      <c r="T8" s="66">
        <v>20</v>
      </c>
      <c r="U8" s="71">
        <v>21</v>
      </c>
      <c r="V8" s="69">
        <v>22</v>
      </c>
      <c r="W8" s="72">
        <v>22</v>
      </c>
      <c r="X8" s="70">
        <v>23</v>
      </c>
      <c r="Y8" s="68">
        <v>24</v>
      </c>
      <c r="Z8" s="70">
        <v>25</v>
      </c>
      <c r="AA8" s="68">
        <v>26</v>
      </c>
      <c r="AV8" s="112"/>
      <c r="AW8" s="112"/>
    </row>
    <row r="9" spans="1:49" s="62" customFormat="1" ht="27" customHeight="1" thickBot="1" x14ac:dyDescent="0.25">
      <c r="A9" s="656" t="s">
        <v>71</v>
      </c>
      <c r="B9" s="657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7"/>
      <c r="O9" s="657"/>
      <c r="P9" s="657"/>
      <c r="Q9" s="657"/>
      <c r="R9" s="657"/>
      <c r="S9" s="657"/>
      <c r="T9" s="657"/>
      <c r="U9" s="657"/>
      <c r="V9" s="659"/>
      <c r="AV9" s="112"/>
      <c r="AW9" s="112"/>
    </row>
    <row r="10" spans="1:49" s="62" customFormat="1" x14ac:dyDescent="0.2">
      <c r="A10" s="632" t="s">
        <v>72</v>
      </c>
      <c r="B10" s="633"/>
      <c r="C10" s="633"/>
      <c r="D10" s="633"/>
      <c r="E10" s="633"/>
      <c r="F10" s="633"/>
      <c r="G10" s="633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3"/>
      <c r="U10" s="633"/>
      <c r="V10" s="634"/>
      <c r="AV10" s="112"/>
      <c r="AW10" s="112"/>
    </row>
    <row r="11" spans="1:49" s="124" customFormat="1" x14ac:dyDescent="0.2">
      <c r="A11" s="163" t="s">
        <v>99</v>
      </c>
      <c r="B11" s="164" t="s">
        <v>63</v>
      </c>
      <c r="C11" s="165"/>
      <c r="D11" s="166" t="s">
        <v>100</v>
      </c>
      <c r="E11" s="166"/>
      <c r="F11" s="167"/>
      <c r="G11" s="168">
        <v>3</v>
      </c>
      <c r="H11" s="169">
        <f>G11*30</f>
        <v>90</v>
      </c>
      <c r="I11" s="170">
        <f>J11+K11+L11</f>
        <v>30</v>
      </c>
      <c r="J11" s="171"/>
      <c r="K11" s="171"/>
      <c r="L11" s="171">
        <v>30</v>
      </c>
      <c r="M11" s="172">
        <f>H11-I11</f>
        <v>60</v>
      </c>
      <c r="N11" s="173">
        <v>2</v>
      </c>
      <c r="O11" s="174"/>
      <c r="P11" s="175"/>
      <c r="Q11" s="176"/>
      <c r="R11" s="177"/>
      <c r="S11" s="121"/>
      <c r="T11" s="123"/>
      <c r="U11" s="121"/>
      <c r="V11" s="122"/>
      <c r="AB11" s="124" t="s">
        <v>112</v>
      </c>
      <c r="AV11" s="299" t="b">
        <f t="shared" ref="AV11:AW13" si="0">ISBLANK(N11)</f>
        <v>0</v>
      </c>
      <c r="AW11" s="299" t="b">
        <f t="shared" si="0"/>
        <v>1</v>
      </c>
    </row>
    <row r="12" spans="1:49" s="124" customFormat="1" x14ac:dyDescent="0.2">
      <c r="A12" s="163" t="s">
        <v>101</v>
      </c>
      <c r="B12" s="164" t="s">
        <v>133</v>
      </c>
      <c r="C12" s="165"/>
      <c r="D12" s="166" t="s">
        <v>102</v>
      </c>
      <c r="E12" s="166"/>
      <c r="F12" s="167"/>
      <c r="G12" s="168">
        <v>3</v>
      </c>
      <c r="H12" s="169">
        <f>G12*30</f>
        <v>90</v>
      </c>
      <c r="I12" s="170">
        <f>J12+K12+L12</f>
        <v>36</v>
      </c>
      <c r="J12" s="171">
        <v>18</v>
      </c>
      <c r="K12" s="171"/>
      <c r="L12" s="171">
        <v>18</v>
      </c>
      <c r="M12" s="172">
        <f>H12-I12</f>
        <v>54</v>
      </c>
      <c r="N12" s="173"/>
      <c r="O12" s="174">
        <v>2</v>
      </c>
      <c r="P12" s="175">
        <v>2</v>
      </c>
      <c r="Q12" s="176"/>
      <c r="R12" s="177"/>
      <c r="S12" s="121"/>
      <c r="T12" s="123"/>
      <c r="U12" s="121"/>
      <c r="V12" s="122"/>
      <c r="AB12" s="124" t="s">
        <v>112</v>
      </c>
      <c r="AV12" s="299" t="b">
        <f t="shared" si="0"/>
        <v>1</v>
      </c>
      <c r="AW12" s="299" t="b">
        <f t="shared" si="0"/>
        <v>0</v>
      </c>
    </row>
    <row r="13" spans="1:49" s="124" customFormat="1" ht="16.5" thickBot="1" x14ac:dyDescent="0.25">
      <c r="A13" s="163" t="s">
        <v>101</v>
      </c>
      <c r="B13" s="164" t="s">
        <v>135</v>
      </c>
      <c r="C13" s="165"/>
      <c r="D13" s="166" t="s">
        <v>102</v>
      </c>
      <c r="E13" s="166"/>
      <c r="F13" s="167"/>
      <c r="G13" s="168">
        <v>3</v>
      </c>
      <c r="H13" s="169">
        <f>G13*30</f>
        <v>90</v>
      </c>
      <c r="I13" s="170">
        <f>J13+K13+L13</f>
        <v>36</v>
      </c>
      <c r="J13" s="171">
        <v>18</v>
      </c>
      <c r="K13" s="171"/>
      <c r="L13" s="171">
        <v>18</v>
      </c>
      <c r="M13" s="172">
        <f>H13-I13</f>
        <v>54</v>
      </c>
      <c r="N13" s="173"/>
      <c r="O13" s="174">
        <v>2</v>
      </c>
      <c r="P13" s="175">
        <v>2</v>
      </c>
      <c r="Q13" s="176"/>
      <c r="R13" s="177"/>
      <c r="S13" s="121"/>
      <c r="T13" s="123"/>
      <c r="U13" s="121"/>
      <c r="V13" s="122"/>
      <c r="AB13" s="124" t="s">
        <v>112</v>
      </c>
      <c r="AV13" s="299" t="b">
        <f t="shared" si="0"/>
        <v>1</v>
      </c>
      <c r="AW13" s="299" t="b">
        <f t="shared" si="0"/>
        <v>0</v>
      </c>
    </row>
    <row r="14" spans="1:49" s="62" customFormat="1" ht="16.5" thickBot="1" x14ac:dyDescent="0.25">
      <c r="A14" s="635" t="s">
        <v>28</v>
      </c>
      <c r="B14" s="606"/>
      <c r="C14" s="375"/>
      <c r="D14" s="75"/>
      <c r="E14" s="377"/>
      <c r="F14" s="377"/>
      <c r="G14" s="76">
        <f t="shared" ref="G14:V14" si="1">SUM(G11:G13)</f>
        <v>9</v>
      </c>
      <c r="H14" s="77">
        <f t="shared" si="1"/>
        <v>270</v>
      </c>
      <c r="I14" s="77">
        <f t="shared" si="1"/>
        <v>102</v>
      </c>
      <c r="J14" s="77">
        <f t="shared" si="1"/>
        <v>36</v>
      </c>
      <c r="K14" s="77">
        <f t="shared" si="1"/>
        <v>0</v>
      </c>
      <c r="L14" s="77">
        <f t="shared" si="1"/>
        <v>66</v>
      </c>
      <c r="M14" s="77">
        <f t="shared" si="1"/>
        <v>168</v>
      </c>
      <c r="N14" s="77">
        <f t="shared" si="1"/>
        <v>2</v>
      </c>
      <c r="O14" s="77">
        <f t="shared" si="1"/>
        <v>4</v>
      </c>
      <c r="P14" s="77">
        <f t="shared" si="1"/>
        <v>4</v>
      </c>
      <c r="Q14" s="77">
        <f t="shared" si="1"/>
        <v>0</v>
      </c>
      <c r="R14" s="77">
        <f t="shared" si="1"/>
        <v>0</v>
      </c>
      <c r="S14" s="77">
        <f t="shared" si="1"/>
        <v>0</v>
      </c>
      <c r="T14" s="77">
        <f t="shared" si="1"/>
        <v>0</v>
      </c>
      <c r="U14" s="77">
        <f t="shared" si="1"/>
        <v>0</v>
      </c>
      <c r="V14" s="77">
        <f t="shared" si="1"/>
        <v>0</v>
      </c>
      <c r="W14" s="78" t="e">
        <f>SUM(#REF!)+#REF!+#REF!</f>
        <v>#REF!</v>
      </c>
      <c r="X14" s="79" t="e">
        <f>SUM(#REF!)+#REF!+#REF!</f>
        <v>#REF!</v>
      </c>
      <c r="Y14" s="79" t="e">
        <f>SUM(#REF!)+#REF!+#REF!</f>
        <v>#REF!</v>
      </c>
      <c r="Z14" s="79" t="e">
        <f>SUM(#REF!)+#REF!+#REF!</f>
        <v>#REF!</v>
      </c>
      <c r="AA14" s="79" t="e">
        <f>SUM(#REF!)+#REF!+#REF!</f>
        <v>#REF!</v>
      </c>
      <c r="AB14" s="62">
        <f>G14*30</f>
        <v>270</v>
      </c>
      <c r="AV14" s="112">
        <f>SUMIF(AV11:AV13,FALSE,$G11:$G13)</f>
        <v>3</v>
      </c>
      <c r="AW14" s="112">
        <f>SUMIF(AW11:AW13,FALSE,$G11:$G13)</f>
        <v>6</v>
      </c>
    </row>
    <row r="15" spans="1:49" ht="16.5" customHeight="1" thickBot="1" x14ac:dyDescent="0.25">
      <c r="A15" s="636" t="s">
        <v>73</v>
      </c>
      <c r="B15" s="637"/>
      <c r="C15" s="637"/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8"/>
      <c r="O15" s="638"/>
      <c r="P15" s="638"/>
      <c r="Q15" s="638"/>
      <c r="R15" s="638"/>
      <c r="S15" s="638"/>
      <c r="T15" s="638"/>
      <c r="U15" s="638"/>
      <c r="V15" s="639"/>
    </row>
    <row r="16" spans="1:49" s="111" customFormat="1" x14ac:dyDescent="0.2">
      <c r="A16" s="178" t="s">
        <v>74</v>
      </c>
      <c r="B16" s="348" t="s">
        <v>174</v>
      </c>
      <c r="C16" s="179">
        <v>1</v>
      </c>
      <c r="D16" s="180"/>
      <c r="E16" s="181"/>
      <c r="F16" s="349"/>
      <c r="G16" s="303">
        <v>4</v>
      </c>
      <c r="H16" s="350">
        <f t="shared" ref="H16:H21" si="2">G16*30</f>
        <v>120</v>
      </c>
      <c r="I16" s="179">
        <f t="shared" ref="I16:I18" si="3">J16+L16</f>
        <v>45</v>
      </c>
      <c r="J16" s="180">
        <v>30</v>
      </c>
      <c r="K16" s="180"/>
      <c r="L16" s="180">
        <v>15</v>
      </c>
      <c r="M16" s="351">
        <f t="shared" ref="M16:M21" si="4">H16-I16</f>
        <v>75</v>
      </c>
      <c r="N16" s="352">
        <v>3</v>
      </c>
      <c r="O16" s="353"/>
      <c r="P16" s="354"/>
      <c r="Q16" s="162"/>
      <c r="R16" s="355"/>
      <c r="S16" s="73"/>
      <c r="T16" s="74"/>
      <c r="U16" s="73"/>
      <c r="V16" s="74"/>
      <c r="AB16" s="111" t="s">
        <v>112</v>
      </c>
      <c r="AD16" s="293"/>
      <c r="AV16" s="299" t="b">
        <f>ISBLANK(N16)</f>
        <v>0</v>
      </c>
      <c r="AW16" s="299" t="b">
        <f>ISBLANK(O16)</f>
        <v>1</v>
      </c>
    </row>
    <row r="17" spans="1:50" s="116" customFormat="1" x14ac:dyDescent="0.25">
      <c r="A17" s="182" t="s">
        <v>75</v>
      </c>
      <c r="B17" s="356" t="s">
        <v>175</v>
      </c>
      <c r="C17" s="184">
        <v>1</v>
      </c>
      <c r="D17" s="376"/>
      <c r="E17" s="185"/>
      <c r="F17" s="186"/>
      <c r="G17" s="187">
        <v>4</v>
      </c>
      <c r="H17" s="188">
        <f t="shared" si="2"/>
        <v>120</v>
      </c>
      <c r="I17" s="184">
        <f t="shared" si="3"/>
        <v>45</v>
      </c>
      <c r="J17" s="376">
        <v>15</v>
      </c>
      <c r="K17" s="376"/>
      <c r="L17" s="376">
        <v>30</v>
      </c>
      <c r="M17" s="189">
        <f t="shared" si="4"/>
        <v>75</v>
      </c>
      <c r="N17" s="190">
        <v>3</v>
      </c>
      <c r="O17" s="191"/>
      <c r="P17" s="192"/>
      <c r="Q17" s="193"/>
      <c r="R17" s="194"/>
      <c r="S17" s="125"/>
      <c r="T17" s="126"/>
      <c r="U17" s="125"/>
      <c r="V17" s="126"/>
      <c r="AB17" s="116" t="s">
        <v>112</v>
      </c>
      <c r="AV17" s="299" t="b">
        <f t="shared" ref="AV17:AW22" si="5">ISBLANK(N17)</f>
        <v>0</v>
      </c>
      <c r="AW17" s="299" t="b">
        <f t="shared" si="5"/>
        <v>1</v>
      </c>
    </row>
    <row r="18" spans="1:50" s="116" customFormat="1" ht="33" customHeight="1" x14ac:dyDescent="0.2">
      <c r="A18" s="182" t="s">
        <v>76</v>
      </c>
      <c r="B18" s="183" t="s">
        <v>134</v>
      </c>
      <c r="C18" s="184"/>
      <c r="D18" s="376">
        <v>2</v>
      </c>
      <c r="E18" s="185"/>
      <c r="F18" s="186"/>
      <c r="G18" s="187">
        <v>4</v>
      </c>
      <c r="H18" s="188">
        <f t="shared" si="2"/>
        <v>120</v>
      </c>
      <c r="I18" s="184">
        <f t="shared" si="3"/>
        <v>36</v>
      </c>
      <c r="J18" s="376">
        <v>18</v>
      </c>
      <c r="K18" s="376"/>
      <c r="L18" s="376">
        <v>18</v>
      </c>
      <c r="M18" s="189">
        <f t="shared" si="4"/>
        <v>84</v>
      </c>
      <c r="N18" s="176"/>
      <c r="O18" s="195">
        <v>2</v>
      </c>
      <c r="P18" s="196">
        <v>2</v>
      </c>
      <c r="Q18" s="173"/>
      <c r="R18" s="175"/>
      <c r="S18" s="121"/>
      <c r="T18" s="122"/>
      <c r="U18" s="121"/>
      <c r="V18" s="122"/>
      <c r="AB18" s="116" t="s">
        <v>112</v>
      </c>
      <c r="AV18" s="299" t="b">
        <f t="shared" si="5"/>
        <v>1</v>
      </c>
      <c r="AW18" s="299" t="b">
        <f t="shared" si="5"/>
        <v>0</v>
      </c>
    </row>
    <row r="19" spans="1:50" s="116" customFormat="1" x14ac:dyDescent="0.25">
      <c r="A19" s="318" t="s">
        <v>77</v>
      </c>
      <c r="B19" s="402" t="s">
        <v>188</v>
      </c>
      <c r="C19" s="165">
        <v>1</v>
      </c>
      <c r="D19" s="376"/>
      <c r="E19" s="185"/>
      <c r="F19" s="186"/>
      <c r="G19" s="187">
        <v>5</v>
      </c>
      <c r="H19" s="188">
        <f t="shared" si="2"/>
        <v>150</v>
      </c>
      <c r="I19" s="184">
        <f t="shared" ref="I19:I21" si="6">J19+K19+L19</f>
        <v>45</v>
      </c>
      <c r="J19" s="376">
        <v>30</v>
      </c>
      <c r="K19" s="376"/>
      <c r="L19" s="376">
        <v>15</v>
      </c>
      <c r="M19" s="189">
        <f t="shared" si="4"/>
        <v>105</v>
      </c>
      <c r="N19" s="190">
        <v>3</v>
      </c>
      <c r="O19" s="191"/>
      <c r="P19" s="192"/>
      <c r="Q19" s="193"/>
      <c r="R19" s="194"/>
      <c r="S19" s="125"/>
      <c r="T19" s="126"/>
      <c r="U19" s="125"/>
      <c r="V19" s="126"/>
      <c r="AB19" s="116" t="s">
        <v>112</v>
      </c>
      <c r="AV19" s="299" t="b">
        <f t="shared" si="5"/>
        <v>0</v>
      </c>
      <c r="AW19" s="299" t="b">
        <f t="shared" si="5"/>
        <v>1</v>
      </c>
      <c r="AX19" s="116" t="s">
        <v>189</v>
      </c>
    </row>
    <row r="20" spans="1:50" s="306" customFormat="1" ht="16.5" thickBot="1" x14ac:dyDescent="0.3">
      <c r="A20" s="319" t="s">
        <v>79</v>
      </c>
      <c r="B20" s="402" t="s">
        <v>190</v>
      </c>
      <c r="C20" s="358"/>
      <c r="D20" s="376"/>
      <c r="E20" s="185"/>
      <c r="F20" s="189" t="s">
        <v>78</v>
      </c>
      <c r="G20" s="187">
        <v>1</v>
      </c>
      <c r="H20" s="188">
        <f t="shared" si="2"/>
        <v>30</v>
      </c>
      <c r="I20" s="184"/>
      <c r="J20" s="376"/>
      <c r="K20" s="376"/>
      <c r="L20" s="376"/>
      <c r="M20" s="189"/>
      <c r="N20" s="190"/>
      <c r="O20" s="191" t="s">
        <v>150</v>
      </c>
      <c r="P20" s="194"/>
      <c r="Q20" s="193"/>
      <c r="R20" s="194"/>
      <c r="S20" s="305"/>
      <c r="T20" s="304"/>
      <c r="U20" s="305"/>
      <c r="V20" s="304"/>
      <c r="AV20" s="307"/>
      <c r="AW20" s="299" t="b">
        <f>ISBLANK(O20)</f>
        <v>0</v>
      </c>
      <c r="AX20" s="306" t="s">
        <v>197</v>
      </c>
    </row>
    <row r="21" spans="1:50" s="116" customFormat="1" ht="16.5" thickBot="1" x14ac:dyDescent="0.25">
      <c r="A21" s="319" t="s">
        <v>130</v>
      </c>
      <c r="B21" s="320" t="s">
        <v>162</v>
      </c>
      <c r="C21" s="294"/>
      <c r="D21" s="241">
        <v>1</v>
      </c>
      <c r="E21" s="295"/>
      <c r="F21" s="295"/>
      <c r="G21" s="296">
        <v>3</v>
      </c>
      <c r="H21" s="297">
        <f t="shared" si="2"/>
        <v>90</v>
      </c>
      <c r="I21" s="184">
        <f t="shared" si="6"/>
        <v>30</v>
      </c>
      <c r="J21" s="241">
        <v>15</v>
      </c>
      <c r="K21" s="241"/>
      <c r="L21" s="241">
        <v>15</v>
      </c>
      <c r="M21" s="189">
        <f t="shared" si="4"/>
        <v>60</v>
      </c>
      <c r="N21" s="346">
        <v>2</v>
      </c>
      <c r="O21" s="191"/>
      <c r="P21" s="288"/>
      <c r="Q21" s="190"/>
      <c r="R21" s="298"/>
      <c r="S21" s="287"/>
      <c r="T21" s="286"/>
      <c r="U21" s="285"/>
      <c r="V21" s="286"/>
      <c r="AV21" s="299" t="b">
        <f t="shared" si="5"/>
        <v>0</v>
      </c>
      <c r="AW21" s="299" t="b">
        <f t="shared" si="5"/>
        <v>1</v>
      </c>
    </row>
    <row r="22" spans="1:50" s="116" customFormat="1" ht="16.5" thickBot="1" x14ac:dyDescent="0.3">
      <c r="A22" s="319" t="s">
        <v>151</v>
      </c>
      <c r="B22" s="357" t="s">
        <v>191</v>
      </c>
      <c r="C22" s="155">
        <v>2</v>
      </c>
      <c r="D22" s="156"/>
      <c r="E22" s="156"/>
      <c r="F22" s="157"/>
      <c r="G22" s="379">
        <v>4</v>
      </c>
      <c r="H22" s="158">
        <f>G22*30</f>
        <v>120</v>
      </c>
      <c r="I22" s="159">
        <f>J22+K22+L22</f>
        <v>36</v>
      </c>
      <c r="J22" s="160">
        <v>18</v>
      </c>
      <c r="K22" s="160"/>
      <c r="L22" s="160">
        <v>18</v>
      </c>
      <c r="M22" s="161">
        <f>H22-I22</f>
        <v>84</v>
      </c>
      <c r="N22" s="162"/>
      <c r="O22" s="288">
        <v>2</v>
      </c>
      <c r="P22" s="288">
        <v>2</v>
      </c>
      <c r="Q22" s="288"/>
      <c r="R22" s="288"/>
      <c r="S22" s="287"/>
      <c r="T22" s="286"/>
      <c r="U22" s="285"/>
      <c r="V22" s="286"/>
      <c r="AV22" s="299" t="b">
        <f t="shared" si="5"/>
        <v>1</v>
      </c>
      <c r="AW22" s="299" t="b">
        <f t="shared" si="5"/>
        <v>0</v>
      </c>
      <c r="AX22" s="116" t="s">
        <v>198</v>
      </c>
    </row>
    <row r="23" spans="1:50" ht="26.25" customHeight="1" thickBot="1" x14ac:dyDescent="0.25">
      <c r="A23" s="635" t="s">
        <v>80</v>
      </c>
      <c r="B23" s="605"/>
      <c r="C23" s="604"/>
      <c r="D23" s="604"/>
      <c r="E23" s="604"/>
      <c r="F23" s="640"/>
      <c r="G23" s="197">
        <f t="shared" ref="G23:R23" si="7">SUM(G16:G22)</f>
        <v>25</v>
      </c>
      <c r="H23" s="142">
        <f t="shared" si="7"/>
        <v>750</v>
      </c>
      <c r="I23" s="142">
        <f t="shared" si="7"/>
        <v>237</v>
      </c>
      <c r="J23" s="142">
        <f t="shared" si="7"/>
        <v>126</v>
      </c>
      <c r="K23" s="142">
        <f t="shared" si="7"/>
        <v>0</v>
      </c>
      <c r="L23" s="142">
        <f t="shared" si="7"/>
        <v>111</v>
      </c>
      <c r="M23" s="142">
        <f t="shared" si="7"/>
        <v>483</v>
      </c>
      <c r="N23" s="142">
        <f t="shared" si="7"/>
        <v>11</v>
      </c>
      <c r="O23" s="240">
        <f t="shared" si="7"/>
        <v>4</v>
      </c>
      <c r="P23" s="240">
        <f t="shared" si="7"/>
        <v>4</v>
      </c>
      <c r="Q23" s="240">
        <f t="shared" si="7"/>
        <v>0</v>
      </c>
      <c r="R23" s="240">
        <f t="shared" si="7"/>
        <v>0</v>
      </c>
      <c r="S23" s="81">
        <f>SUM(S16:S20)</f>
        <v>0</v>
      </c>
      <c r="T23" s="81">
        <f>SUM(T16:T20)</f>
        <v>0</v>
      </c>
      <c r="U23" s="81">
        <f>SUM(U16:U20)</f>
        <v>0</v>
      </c>
      <c r="V23" s="81">
        <f>SUM(V16:V20)</f>
        <v>0</v>
      </c>
      <c r="W23" s="62">
        <f>30*G23</f>
        <v>750</v>
      </c>
      <c r="AB23" s="62">
        <f>G23*30</f>
        <v>750</v>
      </c>
      <c r="AT23" s="80">
        <f>G23*30</f>
        <v>750</v>
      </c>
      <c r="AU23" s="113"/>
      <c r="AV23" s="300">
        <f>SUMIF(AV16:AV22,FALSE,$G16:$G22)</f>
        <v>16</v>
      </c>
      <c r="AW23" s="300">
        <f>SUMIF(AW16:AW22,FALSE,$G16:$G22)</f>
        <v>9</v>
      </c>
    </row>
    <row r="24" spans="1:50" ht="21.75" customHeight="1" thickBot="1" x14ac:dyDescent="0.25">
      <c r="A24" s="641" t="s">
        <v>81</v>
      </c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2"/>
      <c r="V24" s="643"/>
    </row>
    <row r="25" spans="1:50" s="135" customFormat="1" ht="18.75" customHeight="1" thickBot="1" x14ac:dyDescent="0.3">
      <c r="A25" s="154" t="s">
        <v>117</v>
      </c>
      <c r="B25" s="359" t="s">
        <v>136</v>
      </c>
      <c r="C25" s="27"/>
      <c r="D25" s="28" t="s">
        <v>78</v>
      </c>
      <c r="E25" s="28"/>
      <c r="F25" s="198"/>
      <c r="G25" s="199">
        <v>3</v>
      </c>
      <c r="H25" s="200">
        <f>G25*30</f>
        <v>90</v>
      </c>
      <c r="I25" s="179">
        <f>J25+K25+L25</f>
        <v>0</v>
      </c>
      <c r="J25" s="180"/>
      <c r="K25" s="180"/>
      <c r="L25" s="180"/>
      <c r="M25" s="181">
        <f t="shared" ref="M25:M26" si="8">H25-I25</f>
        <v>90</v>
      </c>
      <c r="N25" s="201"/>
      <c r="O25" s="202"/>
      <c r="P25" s="203"/>
      <c r="Q25" s="201"/>
      <c r="R25" s="203"/>
      <c r="S25" s="133"/>
      <c r="T25" s="134"/>
      <c r="U25" s="133"/>
      <c r="V25" s="132"/>
      <c r="AV25" s="302"/>
      <c r="AW25" s="302">
        <f>G25</f>
        <v>3</v>
      </c>
    </row>
    <row r="26" spans="1:50" s="135" customFormat="1" ht="18.75" customHeight="1" thickBot="1" x14ac:dyDescent="0.25">
      <c r="A26" s="154" t="s">
        <v>118</v>
      </c>
      <c r="B26" s="204" t="s">
        <v>23</v>
      </c>
      <c r="C26" s="41"/>
      <c r="D26" s="42" t="s">
        <v>103</v>
      </c>
      <c r="E26" s="42"/>
      <c r="F26" s="205"/>
      <c r="G26" s="206">
        <v>6</v>
      </c>
      <c r="H26" s="207">
        <f>G26*30</f>
        <v>180</v>
      </c>
      <c r="I26" s="208">
        <f>J26+K26+L26</f>
        <v>0</v>
      </c>
      <c r="J26" s="209"/>
      <c r="K26" s="209"/>
      <c r="L26" s="209"/>
      <c r="M26" s="210">
        <f t="shared" si="8"/>
        <v>180</v>
      </c>
      <c r="N26" s="211"/>
      <c r="O26" s="212"/>
      <c r="P26" s="213"/>
      <c r="Q26" s="211"/>
      <c r="R26" s="213"/>
      <c r="S26" s="139"/>
      <c r="T26" s="140"/>
      <c r="U26" s="139"/>
      <c r="V26" s="141"/>
      <c r="AV26" s="302"/>
      <c r="AW26" s="302"/>
    </row>
    <row r="27" spans="1:50" s="62" customFormat="1" ht="18" customHeight="1" thickBot="1" x14ac:dyDescent="0.25">
      <c r="A27" s="644" t="s">
        <v>82</v>
      </c>
      <c r="B27" s="645"/>
      <c r="C27" s="645"/>
      <c r="D27" s="645"/>
      <c r="E27" s="645"/>
      <c r="F27" s="646"/>
      <c r="G27" s="214">
        <f>SUM(G25:G26)</f>
        <v>9</v>
      </c>
      <c r="H27" s="215">
        <f>SUM(H25:H26)</f>
        <v>270</v>
      </c>
      <c r="I27" s="215">
        <f t="shared" ref="I27:V27" si="9">SUM(I25:I25)</f>
        <v>0</v>
      </c>
      <c r="J27" s="215">
        <f t="shared" si="9"/>
        <v>0</v>
      </c>
      <c r="K27" s="215">
        <f t="shared" si="9"/>
        <v>0</v>
      </c>
      <c r="L27" s="215">
        <f t="shared" si="9"/>
        <v>0</v>
      </c>
      <c r="M27" s="215">
        <f>SUM(M25:M26)</f>
        <v>270</v>
      </c>
      <c r="N27" s="215">
        <f t="shared" si="9"/>
        <v>0</v>
      </c>
      <c r="O27" s="215"/>
      <c r="P27" s="215">
        <f t="shared" si="9"/>
        <v>0</v>
      </c>
      <c r="Q27" s="215">
        <f t="shared" si="9"/>
        <v>0</v>
      </c>
      <c r="R27" s="215">
        <f t="shared" si="9"/>
        <v>0</v>
      </c>
      <c r="S27" s="82">
        <f t="shared" si="9"/>
        <v>0</v>
      </c>
      <c r="T27" s="82">
        <f t="shared" si="9"/>
        <v>0</v>
      </c>
      <c r="U27" s="82">
        <f t="shared" si="9"/>
        <v>0</v>
      </c>
      <c r="V27" s="82">
        <f t="shared" si="9"/>
        <v>0</v>
      </c>
      <c r="AB27" s="62">
        <f>G27*30</f>
        <v>270</v>
      </c>
      <c r="AT27" s="80">
        <f>G27*30</f>
        <v>270</v>
      </c>
      <c r="AV27" s="112"/>
      <c r="AW27" s="112"/>
    </row>
    <row r="28" spans="1:50" ht="16.5" customHeight="1" thickBot="1" x14ac:dyDescent="0.25">
      <c r="A28" s="617" t="s">
        <v>115</v>
      </c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9"/>
    </row>
    <row r="29" spans="1:50" s="62" customFormat="1" ht="16.5" thickBot="1" x14ac:dyDescent="0.25">
      <c r="A29" s="178" t="s">
        <v>119</v>
      </c>
      <c r="B29" s="216" t="s">
        <v>116</v>
      </c>
      <c r="C29" s="217"/>
      <c r="D29" s="218"/>
      <c r="E29" s="218"/>
      <c r="F29" s="219"/>
      <c r="G29" s="199">
        <v>24</v>
      </c>
      <c r="H29" s="220">
        <f>G29*30</f>
        <v>720</v>
      </c>
      <c r="I29" s="221"/>
      <c r="J29" s="222"/>
      <c r="K29" s="222"/>
      <c r="L29" s="222"/>
      <c r="M29" s="181">
        <f t="shared" ref="M29" si="10">H29-I29</f>
        <v>720</v>
      </c>
      <c r="N29" s="221"/>
      <c r="O29" s="223"/>
      <c r="P29" s="224"/>
      <c r="Q29" s="221"/>
      <c r="R29" s="224"/>
      <c r="S29" s="83"/>
      <c r="T29" s="84"/>
      <c r="U29" s="83"/>
      <c r="V29" s="85"/>
      <c r="AV29" s="112"/>
      <c r="AW29" s="112"/>
    </row>
    <row r="30" spans="1:50" s="62" customFormat="1" ht="32.25" thickBot="1" x14ac:dyDescent="0.3">
      <c r="A30" s="178" t="s">
        <v>137</v>
      </c>
      <c r="B30" s="360" t="s">
        <v>163</v>
      </c>
      <c r="C30" s="217"/>
      <c r="D30" s="218"/>
      <c r="E30" s="218"/>
      <c r="F30" s="219"/>
      <c r="G30" s="199"/>
      <c r="H30" s="220">
        <f>G30*30</f>
        <v>0</v>
      </c>
      <c r="I30" s="221"/>
      <c r="J30" s="222"/>
      <c r="K30" s="222"/>
      <c r="L30" s="222"/>
      <c r="M30" s="181"/>
      <c r="N30" s="221"/>
      <c r="O30" s="223"/>
      <c r="P30" s="224"/>
      <c r="Q30" s="221"/>
      <c r="R30" s="224"/>
      <c r="S30" s="83"/>
      <c r="T30" s="84"/>
      <c r="U30" s="83"/>
      <c r="V30" s="85"/>
      <c r="AV30" s="112"/>
      <c r="AW30" s="112"/>
    </row>
    <row r="31" spans="1:50" s="62" customFormat="1" ht="16.5" thickBot="1" x14ac:dyDescent="0.25">
      <c r="A31" s="620" t="s">
        <v>83</v>
      </c>
      <c r="B31" s="621"/>
      <c r="C31" s="621"/>
      <c r="D31" s="621"/>
      <c r="E31" s="621"/>
      <c r="F31" s="622"/>
      <c r="G31" s="225">
        <f>SUM(G29:G30)</f>
        <v>24</v>
      </c>
      <c r="H31" s="226">
        <v>720</v>
      </c>
      <c r="I31" s="226">
        <f t="shared" ref="I31:N31" si="11">SUM(I30:I30)</f>
        <v>0</v>
      </c>
      <c r="J31" s="226">
        <f t="shared" si="11"/>
        <v>0</v>
      </c>
      <c r="K31" s="226">
        <f t="shared" si="11"/>
        <v>0</v>
      </c>
      <c r="L31" s="226">
        <f t="shared" si="11"/>
        <v>0</v>
      </c>
      <c r="M31" s="226">
        <f t="shared" si="11"/>
        <v>0</v>
      </c>
      <c r="N31" s="226">
        <f t="shared" si="11"/>
        <v>0</v>
      </c>
      <c r="O31" s="226"/>
      <c r="P31" s="226">
        <f t="shared" ref="P31:V31" si="12">SUM(P30:P30)</f>
        <v>0</v>
      </c>
      <c r="Q31" s="226">
        <f t="shared" si="12"/>
        <v>0</v>
      </c>
      <c r="R31" s="226">
        <f t="shared" si="12"/>
        <v>0</v>
      </c>
      <c r="S31" s="86">
        <f t="shared" si="12"/>
        <v>0</v>
      </c>
      <c r="T31" s="86">
        <f t="shared" si="12"/>
        <v>0</v>
      </c>
      <c r="U31" s="86">
        <f t="shared" si="12"/>
        <v>0</v>
      </c>
      <c r="V31" s="87">
        <f t="shared" si="12"/>
        <v>0</v>
      </c>
      <c r="AB31" s="62">
        <f>G31*30</f>
        <v>720</v>
      </c>
      <c r="AT31" s="80">
        <f t="shared" ref="AT31:AT32" si="13">G31*30</f>
        <v>720</v>
      </c>
      <c r="AV31" s="112"/>
      <c r="AW31" s="112"/>
    </row>
    <row r="32" spans="1:50" ht="16.5" thickBot="1" x14ac:dyDescent="0.25">
      <c r="A32" s="623" t="s">
        <v>84</v>
      </c>
      <c r="B32" s="624"/>
      <c r="C32" s="624"/>
      <c r="D32" s="624"/>
      <c r="E32" s="624"/>
      <c r="F32" s="624"/>
      <c r="G32" s="227">
        <f>G31+G27+G23+G14</f>
        <v>67</v>
      </c>
      <c r="H32" s="227">
        <f>H31+H27+H23+H14</f>
        <v>2010</v>
      </c>
      <c r="I32" s="228">
        <f t="shared" ref="I32:AA32" si="14">I23+I14+I27+I31</f>
        <v>339</v>
      </c>
      <c r="J32" s="228">
        <f t="shared" si="14"/>
        <v>162</v>
      </c>
      <c r="K32" s="228">
        <f t="shared" si="14"/>
        <v>0</v>
      </c>
      <c r="L32" s="228">
        <f t="shared" si="14"/>
        <v>177</v>
      </c>
      <c r="M32" s="228">
        <f t="shared" si="14"/>
        <v>921</v>
      </c>
      <c r="N32" s="228">
        <f t="shared" si="14"/>
        <v>13</v>
      </c>
      <c r="O32" s="228">
        <f t="shared" si="14"/>
        <v>8</v>
      </c>
      <c r="P32" s="228">
        <f t="shared" si="14"/>
        <v>8</v>
      </c>
      <c r="Q32" s="228">
        <f t="shared" si="14"/>
        <v>0</v>
      </c>
      <c r="R32" s="228">
        <f t="shared" si="14"/>
        <v>0</v>
      </c>
      <c r="S32" s="88">
        <f t="shared" si="14"/>
        <v>0</v>
      </c>
      <c r="T32" s="88">
        <f t="shared" si="14"/>
        <v>0</v>
      </c>
      <c r="U32" s="88">
        <f t="shared" si="14"/>
        <v>0</v>
      </c>
      <c r="V32" s="88">
        <f t="shared" si="14"/>
        <v>0</v>
      </c>
      <c r="W32" s="88" t="e">
        <f t="shared" si="14"/>
        <v>#REF!</v>
      </c>
      <c r="X32" s="88" t="e">
        <f t="shared" si="14"/>
        <v>#REF!</v>
      </c>
      <c r="Y32" s="88" t="e">
        <f t="shared" si="14"/>
        <v>#REF!</v>
      </c>
      <c r="Z32" s="88" t="e">
        <f t="shared" si="14"/>
        <v>#REF!</v>
      </c>
      <c r="AA32" s="88" t="e">
        <f t="shared" si="14"/>
        <v>#REF!</v>
      </c>
      <c r="AB32" s="62">
        <f>G32*30</f>
        <v>2010</v>
      </c>
      <c r="AT32" s="80">
        <f t="shared" si="13"/>
        <v>2010</v>
      </c>
    </row>
    <row r="33" spans="1:50" x14ac:dyDescent="0.2">
      <c r="A33" s="625" t="s">
        <v>85</v>
      </c>
      <c r="B33" s="626"/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26"/>
      <c r="P33" s="626"/>
      <c r="Q33" s="626"/>
      <c r="R33" s="626"/>
      <c r="S33" s="626"/>
      <c r="T33" s="626"/>
      <c r="U33" s="626"/>
      <c r="V33" s="627"/>
    </row>
    <row r="34" spans="1:50" ht="16.5" thickBot="1" x14ac:dyDescent="0.25">
      <c r="A34" s="632" t="s">
        <v>86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710"/>
      <c r="T34" s="710"/>
      <c r="U34" s="710"/>
      <c r="V34" s="711"/>
    </row>
    <row r="35" spans="1:50" ht="32.25" thickBot="1" x14ac:dyDescent="0.25">
      <c r="A35" s="325"/>
      <c r="B35" s="361" t="s">
        <v>164</v>
      </c>
      <c r="C35" s="325"/>
      <c r="D35" s="325"/>
      <c r="E35" s="325"/>
      <c r="F35" s="325"/>
      <c r="G35" s="325">
        <v>3</v>
      </c>
      <c r="H35" s="327">
        <f>G35*30</f>
        <v>90</v>
      </c>
      <c r="I35" s="325">
        <f>J35+K35+L35</f>
        <v>30</v>
      </c>
      <c r="J35" s="325">
        <v>15</v>
      </c>
      <c r="K35" s="325"/>
      <c r="L35" s="325">
        <v>15</v>
      </c>
      <c r="M35" s="325">
        <f>H35-I35</f>
        <v>60</v>
      </c>
      <c r="N35" s="325">
        <v>2</v>
      </c>
      <c r="O35" s="325"/>
      <c r="P35" s="325"/>
      <c r="Q35" s="325"/>
      <c r="R35" s="325"/>
      <c r="S35" s="322"/>
      <c r="T35" s="323"/>
      <c r="U35" s="322"/>
      <c r="V35" s="324"/>
    </row>
    <row r="36" spans="1:50" s="116" customFormat="1" ht="16.5" thickBot="1" x14ac:dyDescent="0.25">
      <c r="A36" s="330" t="s">
        <v>51</v>
      </c>
      <c r="B36" s="317" t="s">
        <v>192</v>
      </c>
      <c r="C36" s="235"/>
      <c r="D36" s="235">
        <v>1</v>
      </c>
      <c r="E36" s="235"/>
      <c r="F36" s="235"/>
      <c r="G36" s="236">
        <v>3</v>
      </c>
      <c r="H36" s="328">
        <f>G36*30</f>
        <v>90</v>
      </c>
      <c r="I36" s="380">
        <f>J36+K36+L36</f>
        <v>30</v>
      </c>
      <c r="J36" s="381">
        <v>15</v>
      </c>
      <c r="K36" s="381"/>
      <c r="L36" s="381">
        <v>15</v>
      </c>
      <c r="M36" s="382">
        <f>H36-I36</f>
        <v>60</v>
      </c>
      <c r="N36" s="383">
        <v>2</v>
      </c>
      <c r="O36" s="151"/>
      <c r="P36" s="233"/>
      <c r="Q36" s="384"/>
      <c r="R36" s="385"/>
      <c r="S36" s="386"/>
      <c r="T36" s="387"/>
      <c r="U36" s="386"/>
      <c r="V36" s="387"/>
      <c r="AB36" s="116" t="s">
        <v>112</v>
      </c>
      <c r="AC36" s="116" t="s">
        <v>120</v>
      </c>
      <c r="AV36" s="301">
        <f>G36</f>
        <v>3</v>
      </c>
      <c r="AW36" s="301"/>
      <c r="AX36" s="116" t="s">
        <v>199</v>
      </c>
    </row>
    <row r="37" spans="1:50" s="116" customFormat="1" ht="32.25" thickBot="1" x14ac:dyDescent="0.25">
      <c r="A37" s="330" t="s">
        <v>152</v>
      </c>
      <c r="B37" s="317" t="s">
        <v>143</v>
      </c>
      <c r="C37" s="235"/>
      <c r="D37" s="235">
        <v>1</v>
      </c>
      <c r="E37" s="235"/>
      <c r="F37" s="235"/>
      <c r="G37" s="236">
        <v>3</v>
      </c>
      <c r="H37" s="329">
        <f>G37*30</f>
        <v>90</v>
      </c>
      <c r="I37" s="229">
        <f>J37+K37+L37</f>
        <v>30</v>
      </c>
      <c r="J37" s="230">
        <v>15</v>
      </c>
      <c r="K37" s="230"/>
      <c r="L37" s="230">
        <v>15</v>
      </c>
      <c r="M37" s="231">
        <f>H37-I37</f>
        <v>60</v>
      </c>
      <c r="N37" s="232">
        <v>2</v>
      </c>
      <c r="O37" s="235"/>
      <c r="P37" s="235"/>
      <c r="Q37" s="308"/>
      <c r="R37" s="233"/>
      <c r="S37" s="117"/>
      <c r="T37" s="118"/>
      <c r="U37" s="117"/>
      <c r="V37" s="118"/>
      <c r="AV37" s="301"/>
      <c r="AW37" s="301"/>
    </row>
    <row r="38" spans="1:50" s="116" customFormat="1" x14ac:dyDescent="0.2">
      <c r="A38" s="330" t="s">
        <v>153</v>
      </c>
      <c r="B38" s="317" t="s">
        <v>111</v>
      </c>
      <c r="C38" s="376"/>
      <c r="D38" s="333" t="s">
        <v>100</v>
      </c>
      <c r="E38" s="333"/>
      <c r="F38" s="378"/>
      <c r="G38" s="334">
        <v>3</v>
      </c>
      <c r="H38" s="335">
        <f>G38*30</f>
        <v>90</v>
      </c>
      <c r="I38" s="336">
        <f>J38+K38+L38</f>
        <v>30</v>
      </c>
      <c r="J38" s="337">
        <v>15</v>
      </c>
      <c r="K38" s="337"/>
      <c r="L38" s="337">
        <v>15</v>
      </c>
      <c r="M38" s="338">
        <f>H38-I38</f>
        <v>60</v>
      </c>
      <c r="N38" s="332">
        <v>2</v>
      </c>
      <c r="O38" s="235"/>
      <c r="P38" s="235"/>
      <c r="Q38" s="308"/>
      <c r="R38" s="309"/>
      <c r="S38" s="310"/>
      <c r="T38" s="311"/>
      <c r="U38" s="310"/>
      <c r="V38" s="311"/>
      <c r="AV38" s="301"/>
      <c r="AW38" s="301"/>
    </row>
    <row r="39" spans="1:50" s="116" customFormat="1" x14ac:dyDescent="0.25">
      <c r="A39" s="330" t="s">
        <v>154</v>
      </c>
      <c r="B39" s="234" t="s">
        <v>121</v>
      </c>
      <c r="C39" s="235"/>
      <c r="D39" s="235"/>
      <c r="E39" s="235"/>
      <c r="F39" s="235"/>
      <c r="G39" s="236">
        <v>3</v>
      </c>
      <c r="H39" s="328">
        <f>G39*30</f>
        <v>90</v>
      </c>
      <c r="I39" s="238"/>
      <c r="J39" s="238"/>
      <c r="K39" s="238"/>
      <c r="L39" s="238"/>
      <c r="M39" s="238"/>
      <c r="N39" s="235"/>
      <c r="O39" s="235"/>
      <c r="P39" s="235"/>
      <c r="Q39" s="326"/>
      <c r="R39" s="235"/>
      <c r="S39" s="119"/>
      <c r="T39" s="119"/>
      <c r="U39" s="119"/>
      <c r="V39" s="119"/>
      <c r="AV39" s="301"/>
      <c r="AW39" s="301"/>
    </row>
    <row r="40" spans="1:50" ht="16.5" customHeight="1" thickBot="1" x14ac:dyDescent="0.25">
      <c r="A40" s="613" t="s">
        <v>87</v>
      </c>
      <c r="B40" s="613"/>
      <c r="C40" s="613"/>
      <c r="D40" s="613"/>
      <c r="E40" s="613"/>
      <c r="F40" s="613"/>
      <c r="G40" s="331">
        <f t="shared" ref="G40:V40" si="15">G36</f>
        <v>3</v>
      </c>
      <c r="H40" s="268">
        <f t="shared" si="15"/>
        <v>90</v>
      </c>
      <c r="I40" s="240">
        <f t="shared" si="15"/>
        <v>30</v>
      </c>
      <c r="J40" s="240">
        <f t="shared" si="15"/>
        <v>15</v>
      </c>
      <c r="K40" s="240">
        <f t="shared" si="15"/>
        <v>0</v>
      </c>
      <c r="L40" s="240">
        <f t="shared" si="15"/>
        <v>15</v>
      </c>
      <c r="M40" s="240">
        <f t="shared" si="15"/>
        <v>60</v>
      </c>
      <c r="N40" s="240">
        <f t="shared" si="15"/>
        <v>2</v>
      </c>
      <c r="O40" s="240">
        <f t="shared" si="15"/>
        <v>0</v>
      </c>
      <c r="P40" s="240">
        <f t="shared" si="15"/>
        <v>0</v>
      </c>
      <c r="Q40" s="240">
        <f t="shared" si="15"/>
        <v>0</v>
      </c>
      <c r="R40" s="240">
        <f t="shared" si="15"/>
        <v>0</v>
      </c>
      <c r="S40" s="89">
        <f t="shared" si="15"/>
        <v>0</v>
      </c>
      <c r="T40" s="89">
        <f t="shared" si="15"/>
        <v>0</v>
      </c>
      <c r="U40" s="89">
        <f t="shared" si="15"/>
        <v>0</v>
      </c>
      <c r="V40" s="89">
        <f t="shared" si="15"/>
        <v>0</v>
      </c>
      <c r="W40" s="89">
        <f>SUM(W36:W37)</f>
        <v>0</v>
      </c>
      <c r="X40" s="89">
        <f>SUM(X36:X37)</f>
        <v>0</v>
      </c>
      <c r="Y40" s="89">
        <f>SUM(Y36:Y37)</f>
        <v>0</v>
      </c>
      <c r="Z40" s="89">
        <f>SUM(Z36:Z37)</f>
        <v>0</v>
      </c>
      <c r="AA40" s="89">
        <f>SUM(AA36:AA37)</f>
        <v>0</v>
      </c>
      <c r="AB40" s="62">
        <f>G40*30</f>
        <v>90</v>
      </c>
    </row>
    <row r="41" spans="1:50" x14ac:dyDescent="0.2">
      <c r="A41" s="241"/>
      <c r="B41" s="242" t="s">
        <v>29</v>
      </c>
      <c r="C41" s="243"/>
      <c r="D41" s="244"/>
      <c r="E41" s="245"/>
      <c r="F41" s="246"/>
      <c r="G41" s="247"/>
      <c r="H41" s="243"/>
      <c r="I41" s="248"/>
      <c r="J41" s="243"/>
      <c r="K41" s="243"/>
      <c r="L41" s="243"/>
      <c r="M41" s="243"/>
      <c r="N41" s="249" t="s">
        <v>122</v>
      </c>
      <c r="O41" s="244" t="s">
        <v>122</v>
      </c>
      <c r="P41" s="244" t="s">
        <v>122</v>
      </c>
      <c r="Q41" s="250"/>
      <c r="R41" s="251"/>
      <c r="S41" s="115"/>
      <c r="T41" s="115"/>
      <c r="U41" s="115"/>
      <c r="V41" s="115"/>
      <c r="W41" s="114"/>
      <c r="X41" s="114"/>
      <c r="Y41" s="114"/>
      <c r="Z41" s="114"/>
      <c r="AA41" s="114"/>
    </row>
    <row r="42" spans="1:50" x14ac:dyDescent="0.2">
      <c r="A42" s="376"/>
      <c r="B42" s="252" t="s">
        <v>123</v>
      </c>
      <c r="C42" s="9"/>
      <c r="D42" s="253"/>
      <c r="E42" s="253"/>
      <c r="F42" s="254"/>
      <c r="G42" s="255"/>
      <c r="H42" s="9"/>
      <c r="I42" s="256"/>
      <c r="J42" s="9"/>
      <c r="K42" s="9"/>
      <c r="L42" s="9"/>
      <c r="M42" s="9"/>
      <c r="N42" s="257"/>
      <c r="O42" s="258"/>
      <c r="P42" s="258"/>
      <c r="Q42" s="251"/>
      <c r="R42" s="251"/>
      <c r="S42" s="115"/>
      <c r="T42" s="115"/>
      <c r="U42" s="115"/>
      <c r="V42" s="115"/>
      <c r="W42" s="114"/>
      <c r="X42" s="114"/>
      <c r="Y42" s="114"/>
      <c r="Z42" s="114"/>
      <c r="AA42" s="114"/>
    </row>
    <row r="43" spans="1:50" ht="16.5" thickBot="1" x14ac:dyDescent="0.25">
      <c r="A43" s="712" t="s">
        <v>104</v>
      </c>
      <c r="B43" s="713"/>
      <c r="C43" s="713"/>
      <c r="D43" s="713"/>
      <c r="E43" s="713"/>
      <c r="F43" s="713"/>
      <c r="G43" s="713"/>
      <c r="H43" s="713"/>
      <c r="I43" s="713"/>
      <c r="J43" s="713"/>
      <c r="K43" s="713"/>
      <c r="L43" s="713"/>
      <c r="M43" s="713"/>
      <c r="N43" s="713"/>
      <c r="O43" s="713"/>
      <c r="P43" s="713"/>
      <c r="Q43" s="713"/>
      <c r="R43" s="713"/>
      <c r="S43" s="713"/>
      <c r="T43" s="713"/>
      <c r="U43" s="713"/>
      <c r="V43" s="714"/>
    </row>
    <row r="44" spans="1:50" ht="32.25" thickBot="1" x14ac:dyDescent="0.25">
      <c r="A44" s="362"/>
      <c r="B44" s="363" t="s">
        <v>165</v>
      </c>
      <c r="C44" s="362"/>
      <c r="D44" s="362" t="s">
        <v>166</v>
      </c>
      <c r="E44" s="362"/>
      <c r="F44" s="362"/>
      <c r="G44" s="362">
        <v>8</v>
      </c>
      <c r="H44" s="343">
        <f t="shared" ref="H44:H56" si="16">G44*30</f>
        <v>240</v>
      </c>
      <c r="I44" s="344">
        <v>90</v>
      </c>
      <c r="J44" s="362">
        <v>60</v>
      </c>
      <c r="K44" s="362"/>
      <c r="L44" s="362">
        <v>30</v>
      </c>
      <c r="M44" s="362">
        <v>150</v>
      </c>
      <c r="N44" s="362">
        <v>6</v>
      </c>
      <c r="O44" s="362"/>
      <c r="P44" s="362"/>
      <c r="Q44" s="364"/>
      <c r="R44" s="364"/>
      <c r="S44" s="321"/>
      <c r="T44" s="321"/>
      <c r="U44" s="321"/>
      <c r="V44" s="342"/>
    </row>
    <row r="45" spans="1:50" ht="32.25" thickBot="1" x14ac:dyDescent="0.25">
      <c r="A45" s="325"/>
      <c r="B45" s="361" t="s">
        <v>167</v>
      </c>
      <c r="C45" s="325"/>
      <c r="D45" s="325" t="s">
        <v>168</v>
      </c>
      <c r="E45" s="325"/>
      <c r="F45" s="325"/>
      <c r="G45" s="325">
        <v>12</v>
      </c>
      <c r="H45" s="345">
        <f t="shared" si="16"/>
        <v>360</v>
      </c>
      <c r="I45" s="325">
        <v>162</v>
      </c>
      <c r="J45" s="325">
        <v>54</v>
      </c>
      <c r="K45" s="325"/>
      <c r="L45" s="325">
        <v>108</v>
      </c>
      <c r="M45" s="365">
        <v>198</v>
      </c>
      <c r="N45" s="325"/>
      <c r="O45" s="325">
        <v>9</v>
      </c>
      <c r="P45" s="325">
        <v>9</v>
      </c>
      <c r="Q45" s="364"/>
      <c r="R45" s="364"/>
      <c r="S45" s="321"/>
      <c r="T45" s="321"/>
      <c r="U45" s="321"/>
      <c r="V45" s="342"/>
    </row>
    <row r="46" spans="1:50" s="116" customFormat="1" ht="16.5" thickBot="1" x14ac:dyDescent="0.25">
      <c r="A46" s="388" t="s">
        <v>88</v>
      </c>
      <c r="B46" s="366" t="s">
        <v>140</v>
      </c>
      <c r="C46" s="259"/>
      <c r="D46" s="259">
        <v>1</v>
      </c>
      <c r="E46" s="259"/>
      <c r="F46" s="259"/>
      <c r="G46" s="260">
        <v>4</v>
      </c>
      <c r="H46" s="95">
        <f t="shared" si="16"/>
        <v>120</v>
      </c>
      <c r="I46" s="96">
        <f t="shared" ref="I46:I56" si="17">J46+L46+K46</f>
        <v>45</v>
      </c>
      <c r="J46" s="259">
        <v>30</v>
      </c>
      <c r="K46" s="259"/>
      <c r="L46" s="259">
        <v>15</v>
      </c>
      <c r="M46" s="262">
        <v>86</v>
      </c>
      <c r="N46" s="261">
        <v>3</v>
      </c>
      <c r="O46" s="263"/>
      <c r="P46" s="264"/>
      <c r="Q46" s="259"/>
      <c r="R46" s="265"/>
      <c r="S46" s="127"/>
      <c r="T46" s="120"/>
      <c r="U46" s="127"/>
      <c r="V46" s="120"/>
      <c r="W46" s="128"/>
      <c r="X46" s="128"/>
      <c r="Y46" s="128"/>
      <c r="AB46" s="116" t="s">
        <v>112</v>
      </c>
      <c r="AV46" s="301">
        <f>G46+G57</f>
        <v>8</v>
      </c>
      <c r="AW46" s="301">
        <f>G51+G53+G55</f>
        <v>12</v>
      </c>
    </row>
    <row r="47" spans="1:50" s="116" customFormat="1" x14ac:dyDescent="0.2">
      <c r="A47" s="252" t="s">
        <v>89</v>
      </c>
      <c r="B47" s="317" t="s">
        <v>193</v>
      </c>
      <c r="C47" s="259"/>
      <c r="D47" s="259">
        <v>1</v>
      </c>
      <c r="E47" s="259"/>
      <c r="F47" s="259"/>
      <c r="G47" s="260">
        <v>4</v>
      </c>
      <c r="H47" s="95">
        <f t="shared" si="16"/>
        <v>120</v>
      </c>
      <c r="I47" s="96">
        <f t="shared" si="17"/>
        <v>45</v>
      </c>
      <c r="J47" s="259">
        <v>30</v>
      </c>
      <c r="K47" s="259"/>
      <c r="L47" s="259">
        <v>15</v>
      </c>
      <c r="M47" s="262">
        <v>86</v>
      </c>
      <c r="N47" s="261">
        <v>3</v>
      </c>
      <c r="O47" s="389"/>
      <c r="P47" s="390"/>
      <c r="Q47" s="391"/>
      <c r="R47" s="392"/>
      <c r="S47" s="393"/>
      <c r="T47" s="394"/>
      <c r="U47" s="393"/>
      <c r="V47" s="394"/>
      <c r="W47" s="128"/>
      <c r="X47" s="128"/>
      <c r="Y47" s="128"/>
      <c r="AV47" s="301"/>
      <c r="AW47" s="301"/>
      <c r="AX47" s="116" t="s">
        <v>189</v>
      </c>
    </row>
    <row r="48" spans="1:50" s="116" customFormat="1" x14ac:dyDescent="0.25">
      <c r="A48" s="252" t="s">
        <v>90</v>
      </c>
      <c r="B48" s="395" t="s">
        <v>194</v>
      </c>
      <c r="C48" s="396"/>
      <c r="D48" s="397">
        <v>1</v>
      </c>
      <c r="E48" s="398"/>
      <c r="F48" s="398"/>
      <c r="G48" s="94">
        <v>4</v>
      </c>
      <c r="H48" s="95">
        <f t="shared" si="16"/>
        <v>120</v>
      </c>
      <c r="I48" s="96">
        <f t="shared" si="17"/>
        <v>45</v>
      </c>
      <c r="J48" s="97">
        <v>30</v>
      </c>
      <c r="K48" s="98"/>
      <c r="L48" s="98">
        <v>15</v>
      </c>
      <c r="M48" s="99">
        <f t="shared" ref="M48:M56" si="18">H48-I48</f>
        <v>75</v>
      </c>
      <c r="N48" s="100">
        <v>3</v>
      </c>
      <c r="O48" s="101"/>
      <c r="P48" s="339"/>
      <c r="Q48" s="101"/>
      <c r="R48" s="101"/>
      <c r="S48" s="341"/>
      <c r="T48" s="313"/>
      <c r="U48" s="312"/>
      <c r="V48" s="314"/>
      <c r="AT48" s="116" t="s">
        <v>169</v>
      </c>
      <c r="AV48" s="301"/>
      <c r="AW48" s="301"/>
      <c r="AX48" s="116" t="s">
        <v>199</v>
      </c>
    </row>
    <row r="49" spans="1:50" s="116" customFormat="1" ht="21" customHeight="1" x14ac:dyDescent="0.2">
      <c r="A49" s="252" t="s">
        <v>105</v>
      </c>
      <c r="B49" s="399" t="s">
        <v>184</v>
      </c>
      <c r="C49" s="90"/>
      <c r="D49" s="91" t="s">
        <v>100</v>
      </c>
      <c r="E49" s="92"/>
      <c r="F49" s="93"/>
      <c r="G49" s="94">
        <v>4</v>
      </c>
      <c r="H49" s="95">
        <f t="shared" si="16"/>
        <v>120</v>
      </c>
      <c r="I49" s="96">
        <f t="shared" si="17"/>
        <v>45</v>
      </c>
      <c r="J49" s="97">
        <v>30</v>
      </c>
      <c r="K49" s="98"/>
      <c r="L49" s="98">
        <v>15</v>
      </c>
      <c r="M49" s="99">
        <f t="shared" si="18"/>
        <v>75</v>
      </c>
      <c r="N49" s="100">
        <v>3</v>
      </c>
      <c r="O49" s="101"/>
      <c r="P49" s="102"/>
      <c r="Q49" s="103"/>
      <c r="R49" s="102"/>
      <c r="S49" s="129"/>
      <c r="T49" s="130"/>
      <c r="U49" s="129"/>
      <c r="V49" s="131"/>
      <c r="AV49" s="301"/>
      <c r="AW49" s="301"/>
    </row>
    <row r="50" spans="1:50" s="116" customFormat="1" ht="21" customHeight="1" thickBot="1" x14ac:dyDescent="0.3">
      <c r="A50" s="400"/>
      <c r="B50" s="401" t="s">
        <v>121</v>
      </c>
      <c r="C50" s="90"/>
      <c r="D50" s="91" t="s">
        <v>100</v>
      </c>
      <c r="E50" s="92"/>
      <c r="F50" s="93"/>
      <c r="G50" s="94">
        <v>4</v>
      </c>
      <c r="H50" s="95">
        <f t="shared" si="16"/>
        <v>120</v>
      </c>
      <c r="I50" s="96"/>
      <c r="J50" s="97"/>
      <c r="K50" s="98"/>
      <c r="L50" s="98"/>
      <c r="M50" s="99"/>
      <c r="N50" s="100"/>
      <c r="O50" s="101"/>
      <c r="P50" s="102"/>
      <c r="Q50" s="103"/>
      <c r="R50" s="102"/>
      <c r="S50" s="129"/>
      <c r="T50" s="130"/>
      <c r="U50" s="129"/>
      <c r="V50" s="131"/>
    </row>
    <row r="51" spans="1:50" s="116" customFormat="1" ht="16.5" thickBot="1" x14ac:dyDescent="0.25">
      <c r="A51" s="316" t="s">
        <v>144</v>
      </c>
      <c r="B51" s="367" t="s">
        <v>107</v>
      </c>
      <c r="C51" s="90"/>
      <c r="D51" s="91" t="s">
        <v>102</v>
      </c>
      <c r="E51" s="92"/>
      <c r="F51" s="93"/>
      <c r="G51" s="94">
        <v>4</v>
      </c>
      <c r="H51" s="95">
        <f t="shared" si="16"/>
        <v>120</v>
      </c>
      <c r="I51" s="96">
        <f t="shared" si="17"/>
        <v>54</v>
      </c>
      <c r="J51" s="97">
        <v>18</v>
      </c>
      <c r="K51" s="98"/>
      <c r="L51" s="98">
        <v>36</v>
      </c>
      <c r="M51" s="99">
        <f t="shared" si="18"/>
        <v>66</v>
      </c>
      <c r="N51" s="100"/>
      <c r="O51" s="101">
        <v>3</v>
      </c>
      <c r="P51" s="102">
        <v>3</v>
      </c>
      <c r="Q51" s="103"/>
      <c r="R51" s="102"/>
      <c r="S51" s="129"/>
      <c r="T51" s="130"/>
      <c r="U51" s="129"/>
      <c r="V51" s="131"/>
      <c r="AB51" s="116" t="s">
        <v>112</v>
      </c>
      <c r="AV51" s="301"/>
      <c r="AW51" s="301"/>
    </row>
    <row r="52" spans="1:50" s="116" customFormat="1" ht="24" customHeight="1" thickBot="1" x14ac:dyDescent="0.25">
      <c r="A52" s="316" t="s">
        <v>155</v>
      </c>
      <c r="B52" s="368" t="s">
        <v>142</v>
      </c>
      <c r="C52" s="90"/>
      <c r="D52" s="91" t="s">
        <v>102</v>
      </c>
      <c r="E52" s="92"/>
      <c r="F52" s="93"/>
      <c r="G52" s="94">
        <v>4</v>
      </c>
      <c r="H52" s="95">
        <f t="shared" si="16"/>
        <v>120</v>
      </c>
      <c r="I52" s="96">
        <f t="shared" si="17"/>
        <v>54</v>
      </c>
      <c r="J52" s="97">
        <v>18</v>
      </c>
      <c r="K52" s="98"/>
      <c r="L52" s="98">
        <v>36</v>
      </c>
      <c r="M52" s="99">
        <f t="shared" si="18"/>
        <v>66</v>
      </c>
      <c r="N52" s="100"/>
      <c r="O52" s="101">
        <v>3</v>
      </c>
      <c r="P52" s="102">
        <v>3</v>
      </c>
      <c r="Q52" s="103"/>
      <c r="R52" s="102"/>
      <c r="S52" s="129"/>
      <c r="T52" s="130"/>
      <c r="U52" s="129"/>
      <c r="V52" s="131"/>
      <c r="AV52" s="301"/>
      <c r="AW52" s="301"/>
    </row>
    <row r="53" spans="1:50" s="116" customFormat="1" ht="16.5" thickBot="1" x14ac:dyDescent="0.25">
      <c r="A53" s="316" t="s">
        <v>156</v>
      </c>
      <c r="B53" s="367" t="s">
        <v>138</v>
      </c>
      <c r="C53" s="90"/>
      <c r="D53" s="91" t="s">
        <v>102</v>
      </c>
      <c r="E53" s="92"/>
      <c r="F53" s="93"/>
      <c r="G53" s="94">
        <v>4</v>
      </c>
      <c r="H53" s="95">
        <f t="shared" si="16"/>
        <v>120</v>
      </c>
      <c r="I53" s="96">
        <f t="shared" si="17"/>
        <v>54</v>
      </c>
      <c r="J53" s="97">
        <v>18</v>
      </c>
      <c r="K53" s="98"/>
      <c r="L53" s="98">
        <v>36</v>
      </c>
      <c r="M53" s="99">
        <f t="shared" si="18"/>
        <v>66</v>
      </c>
      <c r="N53" s="100"/>
      <c r="O53" s="101">
        <v>3</v>
      </c>
      <c r="P53" s="102">
        <v>3</v>
      </c>
      <c r="Q53" s="103"/>
      <c r="R53" s="102"/>
      <c r="S53" s="129"/>
      <c r="T53" s="130"/>
      <c r="U53" s="129"/>
      <c r="V53" s="131"/>
      <c r="AB53" s="116" t="s">
        <v>112</v>
      </c>
      <c r="AV53" s="301"/>
      <c r="AW53" s="301"/>
    </row>
    <row r="54" spans="1:50" s="116" customFormat="1" ht="16.5" thickBot="1" x14ac:dyDescent="0.3">
      <c r="A54" s="316" t="s">
        <v>157</v>
      </c>
      <c r="B54" s="369" t="s">
        <v>195</v>
      </c>
      <c r="C54" s="90"/>
      <c r="D54" s="91" t="s">
        <v>102</v>
      </c>
      <c r="E54" s="92"/>
      <c r="F54" s="93"/>
      <c r="G54" s="94">
        <v>4</v>
      </c>
      <c r="H54" s="95">
        <f t="shared" si="16"/>
        <v>120</v>
      </c>
      <c r="I54" s="96">
        <f t="shared" si="17"/>
        <v>54</v>
      </c>
      <c r="J54" s="97">
        <v>18</v>
      </c>
      <c r="K54" s="98"/>
      <c r="L54" s="98">
        <v>36</v>
      </c>
      <c r="M54" s="99">
        <f t="shared" si="18"/>
        <v>66</v>
      </c>
      <c r="N54" s="100"/>
      <c r="O54" s="101">
        <v>3</v>
      </c>
      <c r="P54" s="102">
        <v>3</v>
      </c>
      <c r="Q54" s="103"/>
      <c r="R54" s="102"/>
      <c r="S54" s="129"/>
      <c r="T54" s="130"/>
      <c r="U54" s="129"/>
      <c r="V54" s="131"/>
      <c r="AV54" s="301"/>
      <c r="AW54" s="301"/>
      <c r="AX54" s="116" t="s">
        <v>199</v>
      </c>
    </row>
    <row r="55" spans="1:50" s="116" customFormat="1" ht="16.5" thickBot="1" x14ac:dyDescent="0.3">
      <c r="A55" s="316" t="s">
        <v>158</v>
      </c>
      <c r="B55" s="369" t="s">
        <v>139</v>
      </c>
      <c r="C55" s="90"/>
      <c r="D55" s="91" t="s">
        <v>102</v>
      </c>
      <c r="E55" s="92"/>
      <c r="F55" s="93"/>
      <c r="G55" s="94">
        <v>4</v>
      </c>
      <c r="H55" s="95">
        <f t="shared" si="16"/>
        <v>120</v>
      </c>
      <c r="I55" s="96">
        <f t="shared" si="17"/>
        <v>54</v>
      </c>
      <c r="J55" s="97">
        <v>18</v>
      </c>
      <c r="K55" s="98"/>
      <c r="L55" s="98">
        <v>36</v>
      </c>
      <c r="M55" s="99">
        <f t="shared" si="18"/>
        <v>66</v>
      </c>
      <c r="N55" s="100"/>
      <c r="O55" s="101">
        <v>3</v>
      </c>
      <c r="P55" s="102">
        <v>3</v>
      </c>
      <c r="Q55" s="103"/>
      <c r="R55" s="102"/>
      <c r="S55" s="129"/>
      <c r="T55" s="130"/>
      <c r="U55" s="129"/>
      <c r="V55" s="131"/>
      <c r="AB55" s="116" t="s">
        <v>112</v>
      </c>
      <c r="AV55" s="301"/>
      <c r="AW55" s="301"/>
    </row>
    <row r="56" spans="1:50" s="116" customFormat="1" ht="16.5" thickBot="1" x14ac:dyDescent="0.3">
      <c r="A56" s="316" t="s">
        <v>159</v>
      </c>
      <c r="B56" s="370" t="s">
        <v>141</v>
      </c>
      <c r="C56" s="90"/>
      <c r="D56" s="91" t="s">
        <v>102</v>
      </c>
      <c r="E56" s="92"/>
      <c r="F56" s="93"/>
      <c r="G56" s="94">
        <v>4</v>
      </c>
      <c r="H56" s="95">
        <f t="shared" si="16"/>
        <v>120</v>
      </c>
      <c r="I56" s="96">
        <f t="shared" si="17"/>
        <v>54</v>
      </c>
      <c r="J56" s="97">
        <v>18</v>
      </c>
      <c r="K56" s="98"/>
      <c r="L56" s="98">
        <v>36</v>
      </c>
      <c r="M56" s="99">
        <f t="shared" si="18"/>
        <v>66</v>
      </c>
      <c r="N56" s="100"/>
      <c r="O56" s="101">
        <v>3</v>
      </c>
      <c r="P56" s="339">
        <v>3</v>
      </c>
      <c r="Q56" s="101"/>
      <c r="R56" s="101"/>
      <c r="S56" s="340"/>
      <c r="T56" s="136"/>
      <c r="U56" s="137"/>
      <c r="V56" s="138"/>
      <c r="AV56" s="301"/>
      <c r="AW56" s="301"/>
    </row>
    <row r="57" spans="1:50" s="116" customFormat="1" ht="16.5" thickBot="1" x14ac:dyDescent="0.25">
      <c r="A57" s="316" t="s">
        <v>160</v>
      </c>
      <c r="B57" s="399" t="s">
        <v>108</v>
      </c>
      <c r="C57" s="90"/>
      <c r="D57" s="91" t="s">
        <v>102</v>
      </c>
      <c r="E57" s="92"/>
      <c r="F57" s="93"/>
      <c r="G57" s="94">
        <v>4</v>
      </c>
      <c r="H57" s="95">
        <f>G57*30</f>
        <v>120</v>
      </c>
      <c r="I57" s="96">
        <f>J57+L57+K57</f>
        <v>54</v>
      </c>
      <c r="J57" s="97">
        <v>18</v>
      </c>
      <c r="K57" s="98"/>
      <c r="L57" s="98">
        <v>36</v>
      </c>
      <c r="M57" s="99">
        <f>H57-I57</f>
        <v>66</v>
      </c>
      <c r="N57" s="100"/>
      <c r="O57" s="101">
        <v>3</v>
      </c>
      <c r="P57" s="102">
        <v>3</v>
      </c>
      <c r="Q57" s="103"/>
      <c r="R57" s="102"/>
      <c r="S57" s="129"/>
      <c r="T57" s="130"/>
      <c r="U57" s="129"/>
      <c r="V57" s="131"/>
      <c r="AB57" s="116" t="s">
        <v>112</v>
      </c>
      <c r="AT57" s="116" t="s">
        <v>170</v>
      </c>
      <c r="AV57" s="301"/>
      <c r="AW57" s="301"/>
    </row>
    <row r="58" spans="1:50" s="116" customFormat="1" ht="16.5" thickBot="1" x14ac:dyDescent="0.3">
      <c r="A58" s="316" t="s">
        <v>161</v>
      </c>
      <c r="B58" s="234" t="s">
        <v>121</v>
      </c>
      <c r="C58" s="97"/>
      <c r="D58" s="91" t="s">
        <v>102</v>
      </c>
      <c r="E58" s="91"/>
      <c r="F58" s="98"/>
      <c r="G58" s="236">
        <v>4</v>
      </c>
      <c r="H58" s="97">
        <f>G58*30</f>
        <v>120</v>
      </c>
      <c r="I58" s="237"/>
      <c r="J58" s="97"/>
      <c r="K58" s="98"/>
      <c r="L58" s="98"/>
      <c r="M58" s="315"/>
      <c r="N58" s="101"/>
      <c r="O58" s="101"/>
      <c r="P58" s="339"/>
      <c r="Q58" s="101"/>
      <c r="R58" s="101"/>
      <c r="S58" s="341"/>
      <c r="T58" s="313"/>
      <c r="U58" s="312"/>
      <c r="V58" s="314"/>
      <c r="AV58" s="301"/>
      <c r="AW58" s="301"/>
    </row>
    <row r="59" spans="1:50" ht="16.5" customHeight="1" thickBot="1" x14ac:dyDescent="0.25">
      <c r="A59" s="603" t="s">
        <v>91</v>
      </c>
      <c r="B59" s="604"/>
      <c r="C59" s="605"/>
      <c r="D59" s="605"/>
      <c r="E59" s="605"/>
      <c r="F59" s="606"/>
      <c r="G59" s="239">
        <f t="shared" ref="G59:P59" si="19">G46+G57+G51+G53+G55</f>
        <v>20</v>
      </c>
      <c r="H59" s="239">
        <f t="shared" si="19"/>
        <v>600</v>
      </c>
      <c r="I59" s="240">
        <f t="shared" si="19"/>
        <v>261</v>
      </c>
      <c r="J59" s="240">
        <f t="shared" si="19"/>
        <v>102</v>
      </c>
      <c r="K59" s="240">
        <f t="shared" si="19"/>
        <v>0</v>
      </c>
      <c r="L59" s="240">
        <f t="shared" si="19"/>
        <v>159</v>
      </c>
      <c r="M59" s="240">
        <f t="shared" si="19"/>
        <v>350</v>
      </c>
      <c r="N59" s="240">
        <f t="shared" si="19"/>
        <v>3</v>
      </c>
      <c r="O59" s="240">
        <f t="shared" si="19"/>
        <v>12</v>
      </c>
      <c r="P59" s="240">
        <f t="shared" si="19"/>
        <v>12</v>
      </c>
      <c r="Q59" s="240">
        <f t="shared" ref="Q59:V59" si="20">SUM(Q46:Q56)</f>
        <v>0</v>
      </c>
      <c r="R59" s="240">
        <f t="shared" si="20"/>
        <v>0</v>
      </c>
      <c r="S59" s="81">
        <f t="shared" si="20"/>
        <v>0</v>
      </c>
      <c r="T59" s="81">
        <f t="shared" si="20"/>
        <v>0</v>
      </c>
      <c r="U59" s="81">
        <f t="shared" si="20"/>
        <v>0</v>
      </c>
      <c r="V59" s="81">
        <f t="shared" si="20"/>
        <v>0</v>
      </c>
      <c r="AB59" s="62">
        <f>G59*30</f>
        <v>600</v>
      </c>
    </row>
    <row r="60" spans="1:50" ht="16.5" thickBot="1" x14ac:dyDescent="0.25">
      <c r="A60" s="607" t="s">
        <v>92</v>
      </c>
      <c r="B60" s="608"/>
      <c r="C60" s="608"/>
      <c r="D60" s="608"/>
      <c r="E60" s="608"/>
      <c r="F60" s="609"/>
      <c r="G60" s="266">
        <f t="shared" ref="G60:V60" si="21">G59+G40</f>
        <v>23</v>
      </c>
      <c r="H60" s="267">
        <f t="shared" si="21"/>
        <v>690</v>
      </c>
      <c r="I60" s="267">
        <f t="shared" si="21"/>
        <v>291</v>
      </c>
      <c r="J60" s="267">
        <f t="shared" si="21"/>
        <v>117</v>
      </c>
      <c r="K60" s="267">
        <f t="shared" si="21"/>
        <v>0</v>
      </c>
      <c r="L60" s="267">
        <f t="shared" si="21"/>
        <v>174</v>
      </c>
      <c r="M60" s="267">
        <f t="shared" si="21"/>
        <v>410</v>
      </c>
      <c r="N60" s="142">
        <f t="shared" si="21"/>
        <v>5</v>
      </c>
      <c r="O60" s="142">
        <f t="shared" si="21"/>
        <v>12</v>
      </c>
      <c r="P60" s="142">
        <f t="shared" si="21"/>
        <v>12</v>
      </c>
      <c r="Q60" s="142">
        <f t="shared" si="21"/>
        <v>0</v>
      </c>
      <c r="R60" s="142">
        <f t="shared" si="21"/>
        <v>0</v>
      </c>
      <c r="S60" s="81">
        <f t="shared" si="21"/>
        <v>0</v>
      </c>
      <c r="T60" s="81">
        <f t="shared" si="21"/>
        <v>0</v>
      </c>
      <c r="U60" s="81">
        <f t="shared" si="21"/>
        <v>0</v>
      </c>
      <c r="V60" s="81">
        <f t="shared" si="21"/>
        <v>0</v>
      </c>
    </row>
    <row r="61" spans="1:50" s="62" customFormat="1" ht="16.5" thickBot="1" x14ac:dyDescent="0.25">
      <c r="A61" s="607" t="s">
        <v>93</v>
      </c>
      <c r="B61" s="608"/>
      <c r="C61" s="608"/>
      <c r="D61" s="608"/>
      <c r="E61" s="608"/>
      <c r="F61" s="609"/>
      <c r="G61" s="266">
        <f t="shared" ref="G61:M61" si="22">G60+G32</f>
        <v>90</v>
      </c>
      <c r="H61" s="267">
        <f>H60+H32</f>
        <v>2700</v>
      </c>
      <c r="I61" s="267">
        <f t="shared" si="22"/>
        <v>630</v>
      </c>
      <c r="J61" s="267">
        <f t="shared" si="22"/>
        <v>279</v>
      </c>
      <c r="K61" s="267">
        <f t="shared" si="22"/>
        <v>0</v>
      </c>
      <c r="L61" s="267">
        <f t="shared" si="22"/>
        <v>351</v>
      </c>
      <c r="M61" s="267">
        <f t="shared" si="22"/>
        <v>1331</v>
      </c>
      <c r="N61" s="142">
        <f t="shared" ref="N61:V61" si="23">N32+N60</f>
        <v>18</v>
      </c>
      <c r="O61" s="142">
        <f t="shared" si="23"/>
        <v>20</v>
      </c>
      <c r="P61" s="142">
        <f t="shared" si="23"/>
        <v>20</v>
      </c>
      <c r="Q61" s="142">
        <f t="shared" si="23"/>
        <v>0</v>
      </c>
      <c r="R61" s="142">
        <f t="shared" si="23"/>
        <v>0</v>
      </c>
      <c r="S61" s="81">
        <f t="shared" si="23"/>
        <v>0</v>
      </c>
      <c r="T61" s="81">
        <f t="shared" si="23"/>
        <v>0</v>
      </c>
      <c r="U61" s="81">
        <f t="shared" si="23"/>
        <v>0</v>
      </c>
      <c r="V61" s="81">
        <f t="shared" si="23"/>
        <v>0</v>
      </c>
      <c r="Y61" s="60">
        <v>22</v>
      </c>
      <c r="Z61" s="60">
        <v>22</v>
      </c>
      <c r="AA61" s="60">
        <v>22</v>
      </c>
      <c r="AV61" s="112"/>
      <c r="AW61" s="112"/>
    </row>
    <row r="62" spans="1:50" s="62" customFormat="1" ht="16.5" thickBot="1" x14ac:dyDescent="0.25">
      <c r="A62" s="610" t="s">
        <v>31</v>
      </c>
      <c r="B62" s="611"/>
      <c r="C62" s="611"/>
      <c r="D62" s="611"/>
      <c r="E62" s="611"/>
      <c r="F62" s="611"/>
      <c r="G62" s="611"/>
      <c r="H62" s="611"/>
      <c r="I62" s="611"/>
      <c r="J62" s="611"/>
      <c r="K62" s="611"/>
      <c r="L62" s="611"/>
      <c r="M62" s="612"/>
      <c r="N62" s="142">
        <f>N61</f>
        <v>18</v>
      </c>
      <c r="O62" s="142">
        <f t="shared" ref="O62:V62" si="24">O61</f>
        <v>20</v>
      </c>
      <c r="P62" s="142">
        <f t="shared" si="24"/>
        <v>20</v>
      </c>
      <c r="Q62" s="142">
        <f t="shared" si="24"/>
        <v>0</v>
      </c>
      <c r="R62" s="142">
        <f t="shared" si="24"/>
        <v>0</v>
      </c>
      <c r="S62" s="81">
        <f t="shared" si="24"/>
        <v>0</v>
      </c>
      <c r="T62" s="81">
        <f t="shared" si="24"/>
        <v>0</v>
      </c>
      <c r="U62" s="81">
        <f t="shared" si="24"/>
        <v>0</v>
      </c>
      <c r="V62" s="81">
        <f t="shared" si="24"/>
        <v>0</v>
      </c>
      <c r="Y62" s="61">
        <f t="shared" ref="Y62:AA62" si="25">Y61</f>
        <v>22</v>
      </c>
      <c r="Z62" s="61">
        <f t="shared" si="25"/>
        <v>22</v>
      </c>
      <c r="AA62" s="61">
        <f t="shared" si="25"/>
        <v>22</v>
      </c>
      <c r="AV62" s="112"/>
      <c r="AW62" s="112"/>
    </row>
    <row r="63" spans="1:50" s="62" customFormat="1" ht="16.5" thickBot="1" x14ac:dyDescent="0.25">
      <c r="A63" s="595" t="s">
        <v>30</v>
      </c>
      <c r="B63" s="596"/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7"/>
      <c r="N63" s="142">
        <v>3</v>
      </c>
      <c r="O63" s="268"/>
      <c r="P63" s="269">
        <v>3</v>
      </c>
      <c r="Q63" s="269"/>
      <c r="R63" s="269"/>
      <c r="S63" s="105"/>
      <c r="T63" s="105"/>
      <c r="U63" s="105"/>
      <c r="V63" s="105"/>
      <c r="AV63" s="112"/>
      <c r="AW63" s="112"/>
    </row>
    <row r="64" spans="1:50" s="62" customFormat="1" ht="16.5" thickBot="1" x14ac:dyDescent="0.25">
      <c r="A64" s="595" t="s">
        <v>94</v>
      </c>
      <c r="B64" s="596"/>
      <c r="C64" s="596"/>
      <c r="D64" s="596"/>
      <c r="E64" s="596"/>
      <c r="F64" s="596"/>
      <c r="G64" s="596"/>
      <c r="H64" s="596"/>
      <c r="I64" s="596"/>
      <c r="J64" s="596"/>
      <c r="K64" s="596"/>
      <c r="L64" s="596"/>
      <c r="M64" s="597"/>
      <c r="N64" s="142">
        <v>5</v>
      </c>
      <c r="O64" s="268"/>
      <c r="P64" s="269">
        <v>4</v>
      </c>
      <c r="Q64" s="292">
        <v>1</v>
      </c>
      <c r="R64" s="269"/>
      <c r="S64" s="105"/>
      <c r="T64" s="105"/>
      <c r="U64" s="105"/>
      <c r="V64" s="105"/>
      <c r="AV64" s="112">
        <f>AV46+AV36+AV25+AV23+AV14</f>
        <v>30</v>
      </c>
      <c r="AW64" s="112">
        <f>AW46+AW36+AW25+AW23+AW14</f>
        <v>30</v>
      </c>
    </row>
    <row r="65" spans="1:49" s="62" customFormat="1" ht="16.5" thickBot="1" x14ac:dyDescent="0.25">
      <c r="A65" s="595" t="s">
        <v>95</v>
      </c>
      <c r="B65" s="596"/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597"/>
      <c r="N65" s="270"/>
      <c r="O65" s="271"/>
      <c r="P65" s="272"/>
      <c r="Q65" s="270"/>
      <c r="R65" s="273"/>
      <c r="S65" s="106"/>
      <c r="T65" s="106"/>
      <c r="U65" s="106"/>
      <c r="V65" s="106"/>
      <c r="AV65" s="112"/>
      <c r="AW65" s="112"/>
    </row>
    <row r="66" spans="1:49" s="62" customFormat="1" ht="16.5" thickBot="1" x14ac:dyDescent="0.25">
      <c r="A66" s="595" t="s">
        <v>32</v>
      </c>
      <c r="B66" s="596"/>
      <c r="C66" s="596"/>
      <c r="D66" s="596"/>
      <c r="E66" s="596"/>
      <c r="F66" s="596"/>
      <c r="G66" s="596"/>
      <c r="H66" s="596"/>
      <c r="I66" s="596"/>
      <c r="J66" s="596"/>
      <c r="K66" s="596"/>
      <c r="L66" s="596"/>
      <c r="M66" s="597"/>
      <c r="N66" s="274"/>
      <c r="O66" s="275"/>
      <c r="P66" s="276">
        <v>1</v>
      </c>
      <c r="Q66" s="277"/>
      <c r="R66" s="278"/>
      <c r="S66" s="107"/>
      <c r="T66" s="107"/>
      <c r="U66" s="107"/>
      <c r="V66" s="107"/>
      <c r="AV66" s="112"/>
      <c r="AW66" s="112"/>
    </row>
    <row r="67" spans="1:49" s="62" customFormat="1" ht="16.5" thickBot="1" x14ac:dyDescent="0.25">
      <c r="A67" s="598" t="s">
        <v>96</v>
      </c>
      <c r="B67" s="599"/>
      <c r="C67" s="599"/>
      <c r="D67" s="599"/>
      <c r="E67" s="599"/>
      <c r="F67" s="599"/>
      <c r="G67" s="599"/>
      <c r="H67" s="599"/>
      <c r="I67" s="599"/>
      <c r="J67" s="599"/>
      <c r="K67" s="599"/>
      <c r="L67" s="599"/>
      <c r="M67" s="600"/>
      <c r="N67" s="601" t="s">
        <v>97</v>
      </c>
      <c r="O67" s="602"/>
      <c r="P67" s="709"/>
      <c r="Q67" s="593">
        <f>G32/$G$61*100</f>
        <v>74.444444444444443</v>
      </c>
      <c r="R67" s="594"/>
      <c r="S67" s="705" t="s">
        <v>52</v>
      </c>
      <c r="T67" s="706"/>
      <c r="U67" s="707"/>
      <c r="V67" s="708"/>
      <c r="W67" s="108">
        <f>SUM(N67:V67)</f>
        <v>74.444444444444443</v>
      </c>
      <c r="AV67" s="112"/>
      <c r="AW67" s="112"/>
    </row>
    <row r="68" spans="1:49" s="62" customFormat="1" x14ac:dyDescent="0.2">
      <c r="A68" s="279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590" t="s">
        <v>52</v>
      </c>
      <c r="O68" s="590"/>
      <c r="P68" s="590"/>
      <c r="Q68" s="591">
        <f>G60/$G$61*100</f>
        <v>25.555555555555554</v>
      </c>
      <c r="R68" s="591"/>
      <c r="S68" s="109"/>
      <c r="T68" s="109"/>
      <c r="U68" s="109"/>
      <c r="V68" s="109"/>
      <c r="AV68" s="112"/>
      <c r="AW68" s="112"/>
    </row>
    <row r="69" spans="1:49" s="62" customFormat="1" x14ac:dyDescent="0.2">
      <c r="S69" s="110"/>
      <c r="T69" s="110"/>
      <c r="U69" s="110"/>
      <c r="V69" s="110"/>
      <c r="AV69" s="112"/>
      <c r="AW69" s="112"/>
    </row>
    <row r="70" spans="1:49" s="62" customFormat="1" ht="31.5" x14ac:dyDescent="0.2">
      <c r="A70" s="112">
        <v>1</v>
      </c>
      <c r="B70" s="289" t="s">
        <v>131</v>
      </c>
      <c r="C70" s="291">
        <v>2</v>
      </c>
      <c r="D70" s="291">
        <v>1</v>
      </c>
      <c r="E70" s="291"/>
      <c r="F70" s="291"/>
      <c r="G70" s="291">
        <v>6</v>
      </c>
      <c r="H70" s="291">
        <f>G70*30</f>
        <v>180</v>
      </c>
      <c r="I70" s="96">
        <f t="shared" ref="I70" si="26">J70+L70+K70</f>
        <v>99</v>
      </c>
      <c r="J70" s="291"/>
      <c r="K70" s="291"/>
      <c r="L70" s="112">
        <v>99</v>
      </c>
      <c r="M70" s="99">
        <f t="shared" ref="M70" si="27">H70-I70</f>
        <v>81</v>
      </c>
      <c r="N70" s="112">
        <v>3</v>
      </c>
      <c r="O70" s="112">
        <v>3</v>
      </c>
      <c r="P70" s="112">
        <v>3</v>
      </c>
      <c r="Q70" s="112"/>
      <c r="R70" s="112"/>
      <c r="S70" s="110"/>
      <c r="T70" s="110"/>
      <c r="U70" s="110"/>
      <c r="V70" s="110"/>
      <c r="AV70" s="112"/>
      <c r="AW70" s="112"/>
    </row>
    <row r="71" spans="1:49" s="62" customFormat="1" x14ac:dyDescent="0.2">
      <c r="B71" s="290"/>
      <c r="C71" s="374"/>
      <c r="D71" s="374"/>
      <c r="E71" s="374"/>
      <c r="F71" s="374"/>
      <c r="G71" s="374"/>
      <c r="H71" s="374"/>
      <c r="I71" s="374"/>
      <c r="J71" s="374"/>
      <c r="K71" s="374"/>
      <c r="S71" s="110"/>
      <c r="T71" s="110"/>
      <c r="U71" s="110"/>
      <c r="V71" s="110"/>
      <c r="AV71" s="112"/>
      <c r="AW71" s="112"/>
    </row>
    <row r="72" spans="1:49" s="62" customFormat="1" x14ac:dyDescent="0.2">
      <c r="B72" s="290"/>
      <c r="C72" s="374"/>
      <c r="D72" s="374"/>
      <c r="E72" s="374"/>
      <c r="F72" s="374"/>
      <c r="G72" s="374"/>
      <c r="H72" s="374"/>
      <c r="I72" s="374"/>
      <c r="J72" s="374"/>
      <c r="K72" s="374"/>
      <c r="S72" s="110"/>
      <c r="T72" s="110"/>
      <c r="U72" s="110"/>
      <c r="V72" s="110"/>
      <c r="AV72" s="112"/>
      <c r="AW72" s="112"/>
    </row>
    <row r="73" spans="1:49" s="62" customFormat="1" x14ac:dyDescent="0.2">
      <c r="B73" s="374" t="s">
        <v>98</v>
      </c>
      <c r="C73" s="374"/>
      <c r="D73" s="581"/>
      <c r="E73" s="581"/>
      <c r="F73" s="582"/>
      <c r="G73" s="582"/>
      <c r="H73" s="374"/>
      <c r="I73" s="583" t="s">
        <v>53</v>
      </c>
      <c r="J73" s="592"/>
      <c r="K73" s="592"/>
      <c r="S73" s="110"/>
      <c r="T73" s="110"/>
      <c r="U73" s="110"/>
      <c r="V73" s="110"/>
      <c r="AV73" s="112"/>
      <c r="AW73" s="112"/>
    </row>
    <row r="74" spans="1:49" s="62" customFormat="1" ht="15.75" customHeight="1" x14ac:dyDescent="0.2">
      <c r="S74" s="110"/>
      <c r="T74" s="110"/>
      <c r="U74" s="110"/>
      <c r="V74" s="110"/>
      <c r="AV74" s="112"/>
      <c r="AW74" s="112"/>
    </row>
    <row r="75" spans="1:49" s="62" customFormat="1" ht="15.75" customHeight="1" x14ac:dyDescent="0.2">
      <c r="B75" s="374" t="s">
        <v>106</v>
      </c>
      <c r="C75" s="374"/>
      <c r="D75" s="581"/>
      <c r="E75" s="581"/>
      <c r="F75" s="582"/>
      <c r="G75" s="582"/>
      <c r="H75" s="374"/>
      <c r="I75" s="583" t="s">
        <v>110</v>
      </c>
      <c r="J75" s="584"/>
      <c r="K75" s="584"/>
      <c r="S75" s="110"/>
      <c r="T75" s="110"/>
      <c r="U75" s="110"/>
      <c r="V75" s="110"/>
      <c r="AV75" s="112"/>
      <c r="AW75" s="112"/>
    </row>
    <row r="76" spans="1:49" s="62" customFormat="1" ht="15.75" customHeight="1" x14ac:dyDescent="0.2">
      <c r="S76" s="110"/>
      <c r="T76" s="110"/>
      <c r="U76" s="110"/>
      <c r="V76" s="110"/>
      <c r="AV76" s="112"/>
      <c r="AW76" s="112"/>
    </row>
    <row r="77" spans="1:49" s="62" customFormat="1" ht="15.75" customHeight="1" x14ac:dyDescent="0.2">
      <c r="B77" s="374" t="s">
        <v>132</v>
      </c>
      <c r="C77" s="374"/>
      <c r="D77" s="581"/>
      <c r="E77" s="581"/>
      <c r="F77" s="582"/>
      <c r="G77" s="582"/>
      <c r="H77" s="374"/>
      <c r="I77" s="583" t="s">
        <v>196</v>
      </c>
      <c r="J77" s="584"/>
      <c r="K77" s="584"/>
      <c r="S77" s="110"/>
      <c r="T77" s="110"/>
      <c r="U77" s="110"/>
      <c r="V77" s="110"/>
      <c r="AV77" s="112"/>
      <c r="AW77" s="112"/>
    </row>
    <row r="78" spans="1:49" s="62" customFormat="1" ht="15.75" customHeight="1" x14ac:dyDescent="0.25">
      <c r="A78" s="151"/>
      <c r="B78" s="280"/>
      <c r="C78" s="585" t="s">
        <v>59</v>
      </c>
      <c r="D78" s="585"/>
      <c r="E78" s="585"/>
      <c r="F78" s="585"/>
      <c r="G78" s="585"/>
      <c r="H78" s="585"/>
      <c r="I78" s="585"/>
      <c r="J78" s="585"/>
      <c r="K78" s="585"/>
      <c r="L78" s="281"/>
      <c r="M78" s="281"/>
      <c r="S78" s="110"/>
      <c r="T78" s="110"/>
      <c r="U78" s="110"/>
      <c r="V78" s="110"/>
      <c r="AV78" s="112"/>
      <c r="AW78" s="112"/>
    </row>
    <row r="79" spans="1:49" ht="15" customHeight="1" x14ac:dyDescent="0.2"/>
    <row r="88" spans="1:22" ht="15.75" customHeight="1" x14ac:dyDescent="0.2"/>
    <row r="90" spans="1:22" ht="15" x14ac:dyDescent="0.2">
      <c r="A90" s="80"/>
      <c r="C90" s="80"/>
      <c r="D90" s="80"/>
      <c r="E90" s="80"/>
      <c r="F90" s="80"/>
      <c r="G90" s="80"/>
      <c r="H90" s="80"/>
      <c r="S90" s="80"/>
      <c r="T90" s="80"/>
      <c r="U90" s="80"/>
      <c r="V90" s="80"/>
    </row>
    <row r="91" spans="1:22" ht="15" x14ac:dyDescent="0.2">
      <c r="A91" s="80"/>
      <c r="C91" s="80"/>
      <c r="D91" s="80"/>
      <c r="E91" s="80"/>
      <c r="F91" s="80"/>
      <c r="G91" s="80"/>
      <c r="H91" s="80"/>
      <c r="S91" s="80"/>
      <c r="T91" s="80"/>
      <c r="U91" s="80"/>
      <c r="V91" s="80"/>
    </row>
    <row r="92" spans="1:22" ht="15" x14ac:dyDescent="0.2">
      <c r="A92" s="80"/>
      <c r="C92" s="80"/>
      <c r="D92" s="80"/>
      <c r="E92" s="80"/>
      <c r="F92" s="80"/>
      <c r="G92" s="80"/>
      <c r="H92" s="80"/>
      <c r="S92" s="80"/>
      <c r="T92" s="80"/>
      <c r="U92" s="80"/>
      <c r="V92" s="80"/>
    </row>
    <row r="93" spans="1:22" ht="15" x14ac:dyDescent="0.2">
      <c r="A93" s="80"/>
      <c r="C93" s="80"/>
      <c r="D93" s="80"/>
      <c r="E93" s="80"/>
      <c r="F93" s="80"/>
      <c r="G93" s="80"/>
      <c r="H93" s="80"/>
      <c r="S93" s="80"/>
      <c r="T93" s="80"/>
      <c r="U93" s="80"/>
      <c r="V93" s="80"/>
    </row>
    <row r="94" spans="1:22" ht="15" x14ac:dyDescent="0.2">
      <c r="A94" s="80"/>
      <c r="C94" s="80"/>
      <c r="D94" s="80"/>
      <c r="E94" s="80"/>
      <c r="F94" s="80"/>
      <c r="G94" s="80"/>
      <c r="H94" s="80"/>
      <c r="S94" s="80"/>
      <c r="T94" s="80"/>
      <c r="U94" s="80"/>
      <c r="V94" s="80"/>
    </row>
    <row r="95" spans="1:22" ht="15" x14ac:dyDescent="0.2">
      <c r="A95" s="80"/>
      <c r="C95" s="80"/>
      <c r="D95" s="80"/>
      <c r="E95" s="80"/>
      <c r="F95" s="80"/>
      <c r="G95" s="80"/>
      <c r="H95" s="80"/>
      <c r="S95" s="80"/>
      <c r="T95" s="80"/>
      <c r="U95" s="80"/>
      <c r="V95" s="80"/>
    </row>
    <row r="96" spans="1:22" ht="15" x14ac:dyDescent="0.2">
      <c r="A96" s="80"/>
      <c r="C96" s="80"/>
      <c r="D96" s="80"/>
      <c r="E96" s="80"/>
      <c r="F96" s="80"/>
      <c r="G96" s="80"/>
      <c r="H96" s="80"/>
      <c r="S96" s="80"/>
      <c r="T96" s="80"/>
      <c r="U96" s="80"/>
      <c r="V96" s="80"/>
    </row>
    <row r="97" spans="1:22" ht="15" x14ac:dyDescent="0.2">
      <c r="A97" s="80"/>
      <c r="C97" s="80"/>
      <c r="D97" s="80"/>
      <c r="E97" s="80"/>
      <c r="F97" s="80"/>
      <c r="G97" s="80"/>
      <c r="H97" s="80"/>
      <c r="S97" s="80"/>
      <c r="T97" s="80"/>
      <c r="U97" s="80"/>
      <c r="V97" s="80"/>
    </row>
    <row r="98" spans="1:22" ht="15" x14ac:dyDescent="0.2">
      <c r="A98" s="80"/>
      <c r="C98" s="80"/>
      <c r="D98" s="80"/>
      <c r="E98" s="80"/>
      <c r="F98" s="80"/>
      <c r="G98" s="80"/>
      <c r="H98" s="80"/>
      <c r="S98" s="80"/>
      <c r="T98" s="80"/>
      <c r="U98" s="80"/>
      <c r="V98" s="80"/>
    </row>
    <row r="99" spans="1:22" ht="15" x14ac:dyDescent="0.2">
      <c r="A99" s="80"/>
      <c r="C99" s="80"/>
      <c r="D99" s="80"/>
      <c r="E99" s="80"/>
      <c r="F99" s="80"/>
      <c r="G99" s="80"/>
      <c r="H99" s="80"/>
      <c r="S99" s="80"/>
      <c r="T99" s="80"/>
      <c r="U99" s="80"/>
      <c r="V99" s="80"/>
    </row>
    <row r="100" spans="1:22" ht="15" x14ac:dyDescent="0.2">
      <c r="A100" s="80"/>
      <c r="C100" s="80"/>
      <c r="D100" s="80"/>
      <c r="E100" s="80"/>
      <c r="F100" s="80"/>
      <c r="G100" s="80"/>
      <c r="H100" s="80"/>
      <c r="S100" s="80"/>
      <c r="T100" s="80"/>
      <c r="U100" s="80"/>
      <c r="V100" s="80"/>
    </row>
    <row r="101" spans="1:22" ht="15" x14ac:dyDescent="0.2">
      <c r="A101" s="80"/>
      <c r="C101" s="80"/>
      <c r="D101" s="80"/>
      <c r="E101" s="80"/>
      <c r="F101" s="80"/>
      <c r="G101" s="80"/>
      <c r="H101" s="80"/>
      <c r="S101" s="80"/>
      <c r="T101" s="80"/>
      <c r="U101" s="80"/>
      <c r="V101" s="80"/>
    </row>
    <row r="102" spans="1:22" ht="15" x14ac:dyDescent="0.2">
      <c r="A102" s="80"/>
      <c r="C102" s="80"/>
      <c r="D102" s="80"/>
      <c r="E102" s="80"/>
      <c r="F102" s="80"/>
      <c r="G102" s="80"/>
      <c r="H102" s="80"/>
      <c r="S102" s="80"/>
      <c r="T102" s="80"/>
      <c r="U102" s="80"/>
      <c r="V102" s="80"/>
    </row>
    <row r="103" spans="1:22" ht="15" x14ac:dyDescent="0.2">
      <c r="A103" s="80"/>
      <c r="C103" s="80"/>
      <c r="D103" s="80"/>
      <c r="E103" s="80"/>
      <c r="F103" s="80"/>
      <c r="G103" s="80"/>
      <c r="H103" s="80"/>
      <c r="S103" s="80"/>
      <c r="T103" s="80"/>
      <c r="U103" s="80"/>
      <c r="V103" s="80"/>
    </row>
    <row r="104" spans="1:22" ht="15" x14ac:dyDescent="0.2">
      <c r="A104" s="80"/>
      <c r="C104" s="80"/>
      <c r="D104" s="80"/>
      <c r="E104" s="80"/>
      <c r="F104" s="80"/>
      <c r="G104" s="80"/>
      <c r="H104" s="80"/>
      <c r="S104" s="80"/>
      <c r="T104" s="80"/>
      <c r="U104" s="80"/>
      <c r="V104" s="80"/>
    </row>
    <row r="105" spans="1:22" ht="15" x14ac:dyDescent="0.2">
      <c r="A105" s="80"/>
      <c r="C105" s="80"/>
      <c r="D105" s="80"/>
      <c r="E105" s="80"/>
      <c r="F105" s="80"/>
      <c r="G105" s="80"/>
      <c r="H105" s="80"/>
      <c r="S105" s="80"/>
      <c r="T105" s="80"/>
      <c r="U105" s="80"/>
      <c r="V105" s="80"/>
    </row>
    <row r="106" spans="1:22" ht="15" x14ac:dyDescent="0.2">
      <c r="A106" s="80"/>
      <c r="C106" s="80"/>
      <c r="D106" s="80"/>
      <c r="E106" s="80"/>
      <c r="F106" s="80"/>
      <c r="G106" s="80"/>
      <c r="H106" s="80"/>
      <c r="S106" s="80"/>
      <c r="T106" s="80"/>
      <c r="U106" s="80"/>
      <c r="V106" s="80"/>
    </row>
    <row r="107" spans="1:22" ht="15" x14ac:dyDescent="0.2">
      <c r="A107" s="80"/>
      <c r="C107" s="80"/>
      <c r="D107" s="80"/>
      <c r="E107" s="80"/>
      <c r="F107" s="80"/>
      <c r="G107" s="80"/>
      <c r="H107" s="80"/>
      <c r="S107" s="80"/>
      <c r="T107" s="80"/>
      <c r="U107" s="80"/>
      <c r="V107" s="80"/>
    </row>
    <row r="108" spans="1:22" ht="15" x14ac:dyDescent="0.2">
      <c r="A108" s="80"/>
      <c r="C108" s="80"/>
      <c r="D108" s="80"/>
      <c r="E108" s="80"/>
      <c r="F108" s="80"/>
      <c r="G108" s="80"/>
      <c r="H108" s="80"/>
      <c r="S108" s="80"/>
      <c r="T108" s="80"/>
      <c r="U108" s="80"/>
      <c r="V108" s="80"/>
    </row>
    <row r="109" spans="1:22" ht="15" x14ac:dyDescent="0.2">
      <c r="A109" s="80"/>
      <c r="C109" s="80"/>
      <c r="D109" s="80"/>
      <c r="E109" s="80"/>
      <c r="F109" s="80"/>
      <c r="G109" s="80"/>
      <c r="H109" s="80"/>
      <c r="S109" s="80"/>
      <c r="T109" s="80"/>
      <c r="U109" s="80"/>
      <c r="V109" s="80"/>
    </row>
    <row r="110" spans="1:22" ht="15" x14ac:dyDescent="0.2">
      <c r="A110" s="80"/>
      <c r="C110" s="80"/>
      <c r="D110" s="80"/>
      <c r="E110" s="80"/>
      <c r="F110" s="80"/>
      <c r="G110" s="80"/>
      <c r="H110" s="80"/>
      <c r="S110" s="80"/>
      <c r="T110" s="80"/>
      <c r="U110" s="80"/>
      <c r="V110" s="80"/>
    </row>
    <row r="111" spans="1:22" ht="15" x14ac:dyDescent="0.2">
      <c r="A111" s="80"/>
      <c r="C111" s="80"/>
      <c r="D111" s="80"/>
      <c r="E111" s="80"/>
      <c r="F111" s="80"/>
      <c r="G111" s="80"/>
      <c r="H111" s="80"/>
      <c r="S111" s="80"/>
      <c r="T111" s="80"/>
      <c r="U111" s="80"/>
      <c r="V111" s="80"/>
    </row>
    <row r="112" spans="1:22" ht="15" x14ac:dyDescent="0.2">
      <c r="A112" s="80"/>
      <c r="C112" s="80"/>
      <c r="D112" s="80"/>
      <c r="E112" s="80"/>
      <c r="F112" s="80"/>
      <c r="G112" s="80"/>
      <c r="H112" s="80"/>
      <c r="S112" s="80"/>
      <c r="T112" s="80"/>
      <c r="U112" s="80"/>
      <c r="V112" s="80"/>
    </row>
    <row r="113" spans="1:22" ht="15" x14ac:dyDescent="0.2">
      <c r="A113" s="80"/>
      <c r="C113" s="80"/>
      <c r="D113" s="80"/>
      <c r="E113" s="80"/>
      <c r="F113" s="80"/>
      <c r="G113" s="80"/>
      <c r="H113" s="80"/>
      <c r="S113" s="80"/>
      <c r="T113" s="80"/>
      <c r="U113" s="80"/>
      <c r="V113" s="80"/>
    </row>
    <row r="114" spans="1:22" ht="15" x14ac:dyDescent="0.2">
      <c r="A114" s="80"/>
      <c r="C114" s="80"/>
      <c r="D114" s="80"/>
      <c r="E114" s="80"/>
      <c r="F114" s="80"/>
      <c r="G114" s="80"/>
      <c r="H114" s="80"/>
      <c r="S114" s="80"/>
      <c r="T114" s="80"/>
      <c r="U114" s="80"/>
      <c r="V114" s="80"/>
    </row>
    <row r="115" spans="1:22" ht="15" x14ac:dyDescent="0.2">
      <c r="A115" s="80"/>
      <c r="C115" s="80"/>
      <c r="D115" s="80"/>
      <c r="E115" s="80"/>
      <c r="F115" s="80"/>
      <c r="G115" s="80"/>
      <c r="H115" s="80"/>
      <c r="S115" s="80"/>
      <c r="T115" s="80"/>
      <c r="U115" s="80"/>
      <c r="V115" s="80"/>
    </row>
    <row r="116" spans="1:22" ht="15" x14ac:dyDescent="0.2">
      <c r="A116" s="80"/>
      <c r="C116" s="80"/>
      <c r="D116" s="80"/>
      <c r="E116" s="80"/>
      <c r="F116" s="80"/>
      <c r="G116" s="80"/>
      <c r="H116" s="80"/>
      <c r="S116" s="80"/>
      <c r="T116" s="80"/>
      <c r="U116" s="80"/>
      <c r="V116" s="80"/>
    </row>
    <row r="117" spans="1:22" ht="15" x14ac:dyDescent="0.2">
      <c r="A117" s="80"/>
      <c r="C117" s="80"/>
      <c r="D117" s="80"/>
      <c r="E117" s="80"/>
      <c r="F117" s="80"/>
      <c r="G117" s="80"/>
      <c r="H117" s="80"/>
      <c r="S117" s="80"/>
      <c r="T117" s="80"/>
      <c r="U117" s="80"/>
      <c r="V117" s="80"/>
    </row>
    <row r="118" spans="1:22" ht="15" x14ac:dyDescent="0.2">
      <c r="A118" s="80"/>
      <c r="C118" s="80"/>
      <c r="D118" s="80"/>
      <c r="E118" s="80"/>
      <c r="F118" s="80"/>
      <c r="G118" s="80"/>
      <c r="H118" s="80"/>
      <c r="S118" s="80"/>
      <c r="T118" s="80"/>
      <c r="U118" s="80"/>
      <c r="V118" s="80"/>
    </row>
    <row r="119" spans="1:22" ht="15" x14ac:dyDescent="0.2">
      <c r="A119" s="80"/>
      <c r="C119" s="80"/>
      <c r="D119" s="80"/>
      <c r="E119" s="80"/>
      <c r="F119" s="80"/>
      <c r="G119" s="80"/>
      <c r="H119" s="80"/>
      <c r="S119" s="80"/>
      <c r="T119" s="80"/>
      <c r="U119" s="80"/>
      <c r="V119" s="80"/>
    </row>
    <row r="120" spans="1:22" ht="15" x14ac:dyDescent="0.2">
      <c r="A120" s="80"/>
      <c r="C120" s="80"/>
      <c r="D120" s="80"/>
      <c r="E120" s="80"/>
      <c r="F120" s="80"/>
      <c r="G120" s="80"/>
      <c r="H120" s="80"/>
      <c r="S120" s="80"/>
      <c r="T120" s="80"/>
      <c r="U120" s="80"/>
      <c r="V120" s="80"/>
    </row>
    <row r="121" spans="1:22" ht="15" x14ac:dyDescent="0.2">
      <c r="A121" s="80"/>
      <c r="C121" s="80"/>
      <c r="D121" s="80"/>
      <c r="E121" s="80"/>
      <c r="F121" s="80"/>
      <c r="G121" s="80"/>
      <c r="H121" s="80"/>
      <c r="S121" s="80"/>
      <c r="T121" s="80"/>
      <c r="U121" s="80"/>
      <c r="V121" s="80"/>
    </row>
    <row r="122" spans="1:22" ht="15" x14ac:dyDescent="0.2">
      <c r="A122" s="80"/>
      <c r="C122" s="80"/>
      <c r="D122" s="80"/>
      <c r="E122" s="80"/>
      <c r="F122" s="80"/>
      <c r="G122" s="80"/>
      <c r="H122" s="80"/>
      <c r="S122" s="80"/>
      <c r="T122" s="80"/>
      <c r="U122" s="80"/>
      <c r="V122" s="80"/>
    </row>
    <row r="123" spans="1:22" ht="15" x14ac:dyDescent="0.2">
      <c r="A123" s="80"/>
      <c r="C123" s="80"/>
      <c r="D123" s="80"/>
      <c r="E123" s="80"/>
      <c r="F123" s="80"/>
      <c r="G123" s="80"/>
      <c r="H123" s="80"/>
      <c r="S123" s="80"/>
      <c r="T123" s="80"/>
      <c r="U123" s="80"/>
      <c r="V123" s="80"/>
    </row>
    <row r="124" spans="1:22" ht="15" x14ac:dyDescent="0.2">
      <c r="A124" s="80"/>
      <c r="C124" s="80"/>
      <c r="D124" s="80"/>
      <c r="E124" s="80"/>
      <c r="F124" s="80"/>
      <c r="G124" s="80"/>
      <c r="H124" s="80"/>
      <c r="S124" s="80"/>
      <c r="T124" s="80"/>
      <c r="U124" s="80"/>
      <c r="V124" s="80"/>
    </row>
    <row r="125" spans="1:22" ht="15" x14ac:dyDescent="0.2">
      <c r="A125" s="80"/>
      <c r="C125" s="80"/>
      <c r="D125" s="80"/>
      <c r="E125" s="80"/>
      <c r="F125" s="80"/>
      <c r="G125" s="80"/>
      <c r="H125" s="80"/>
      <c r="S125" s="80"/>
      <c r="T125" s="80"/>
      <c r="U125" s="80"/>
      <c r="V125" s="80"/>
    </row>
    <row r="126" spans="1:22" ht="15" x14ac:dyDescent="0.2">
      <c r="A126" s="80"/>
      <c r="C126" s="80"/>
      <c r="D126" s="80"/>
      <c r="E126" s="80"/>
      <c r="F126" s="80"/>
      <c r="G126" s="80"/>
      <c r="H126" s="80"/>
      <c r="S126" s="80"/>
      <c r="T126" s="80"/>
      <c r="U126" s="80"/>
      <c r="V126" s="80"/>
    </row>
    <row r="127" spans="1:22" ht="15" x14ac:dyDescent="0.2">
      <c r="A127" s="80"/>
      <c r="C127" s="80"/>
      <c r="D127" s="80"/>
      <c r="E127" s="80"/>
      <c r="F127" s="80"/>
      <c r="G127" s="80"/>
      <c r="H127" s="80"/>
      <c r="S127" s="80"/>
      <c r="T127" s="80"/>
      <c r="U127" s="80"/>
      <c r="V127" s="80"/>
    </row>
    <row r="128" spans="1:22" ht="15" x14ac:dyDescent="0.2">
      <c r="A128" s="80"/>
      <c r="C128" s="80"/>
      <c r="D128" s="80"/>
      <c r="E128" s="80"/>
      <c r="F128" s="80"/>
      <c r="G128" s="80"/>
      <c r="H128" s="80"/>
      <c r="S128" s="80"/>
      <c r="T128" s="80"/>
      <c r="U128" s="80"/>
      <c r="V128" s="80"/>
    </row>
    <row r="129" spans="1:22" ht="15" x14ac:dyDescent="0.2">
      <c r="A129" s="80"/>
      <c r="C129" s="80"/>
      <c r="D129" s="80"/>
      <c r="E129" s="80"/>
      <c r="F129" s="80"/>
      <c r="G129" s="80"/>
      <c r="H129" s="80"/>
      <c r="S129" s="80"/>
      <c r="T129" s="80"/>
      <c r="U129" s="80"/>
      <c r="V129" s="80"/>
    </row>
    <row r="130" spans="1:22" ht="15" x14ac:dyDescent="0.2">
      <c r="A130" s="80"/>
      <c r="C130" s="80"/>
      <c r="D130" s="80"/>
      <c r="E130" s="80"/>
      <c r="F130" s="80"/>
      <c r="G130" s="80"/>
      <c r="H130" s="80"/>
      <c r="S130" s="80"/>
      <c r="T130" s="80"/>
      <c r="U130" s="80"/>
      <c r="V130" s="80"/>
    </row>
    <row r="131" spans="1:22" ht="15" x14ac:dyDescent="0.2">
      <c r="A131" s="80"/>
      <c r="C131" s="80"/>
      <c r="D131" s="80"/>
      <c r="E131" s="80"/>
      <c r="F131" s="80"/>
      <c r="G131" s="80"/>
      <c r="H131" s="80"/>
      <c r="S131" s="80"/>
      <c r="T131" s="80"/>
      <c r="U131" s="80"/>
      <c r="V131" s="80"/>
    </row>
    <row r="132" spans="1:22" ht="15" x14ac:dyDescent="0.2">
      <c r="A132" s="80"/>
      <c r="C132" s="80"/>
      <c r="D132" s="80"/>
      <c r="E132" s="80"/>
      <c r="F132" s="80"/>
      <c r="G132" s="80"/>
      <c r="H132" s="80"/>
      <c r="S132" s="80"/>
      <c r="T132" s="80"/>
      <c r="U132" s="80"/>
      <c r="V132" s="80"/>
    </row>
    <row r="133" spans="1:22" ht="15" x14ac:dyDescent="0.2">
      <c r="A133" s="80"/>
      <c r="C133" s="80"/>
      <c r="D133" s="80"/>
      <c r="E133" s="80"/>
      <c r="F133" s="80"/>
      <c r="G133" s="80"/>
      <c r="H133" s="80"/>
      <c r="S133" s="80"/>
      <c r="T133" s="80"/>
      <c r="U133" s="80"/>
      <c r="V133" s="80"/>
    </row>
    <row r="134" spans="1:22" ht="15" x14ac:dyDescent="0.2">
      <c r="A134" s="80"/>
      <c r="C134" s="80"/>
      <c r="D134" s="80"/>
      <c r="E134" s="80"/>
      <c r="F134" s="80"/>
      <c r="G134" s="80"/>
      <c r="H134" s="80"/>
      <c r="S134" s="80"/>
      <c r="T134" s="80"/>
      <c r="U134" s="80"/>
      <c r="V134" s="80"/>
    </row>
    <row r="135" spans="1:22" ht="15" x14ac:dyDescent="0.2">
      <c r="A135" s="80"/>
      <c r="C135" s="80"/>
      <c r="D135" s="80"/>
      <c r="E135" s="80"/>
      <c r="F135" s="80"/>
      <c r="G135" s="80"/>
      <c r="H135" s="80"/>
      <c r="S135" s="80"/>
      <c r="T135" s="80"/>
      <c r="U135" s="80"/>
      <c r="V135" s="80"/>
    </row>
    <row r="136" spans="1:22" ht="15" x14ac:dyDescent="0.2">
      <c r="A136" s="80"/>
      <c r="C136" s="80"/>
      <c r="D136" s="80"/>
      <c r="E136" s="80"/>
      <c r="F136" s="80"/>
      <c r="G136" s="80"/>
      <c r="H136" s="80"/>
      <c r="S136" s="80"/>
      <c r="T136" s="80"/>
      <c r="U136" s="80"/>
      <c r="V136" s="80"/>
    </row>
    <row r="137" spans="1:22" ht="15" x14ac:dyDescent="0.2">
      <c r="A137" s="80"/>
      <c r="C137" s="80"/>
      <c r="D137" s="80"/>
      <c r="E137" s="80"/>
      <c r="F137" s="80"/>
      <c r="G137" s="80"/>
      <c r="H137" s="80"/>
      <c r="S137" s="80"/>
      <c r="T137" s="80"/>
      <c r="U137" s="80"/>
      <c r="V137" s="80"/>
    </row>
    <row r="138" spans="1:22" ht="15" x14ac:dyDescent="0.2">
      <c r="A138" s="80"/>
      <c r="C138" s="80"/>
      <c r="D138" s="80"/>
      <c r="E138" s="80"/>
      <c r="F138" s="80"/>
      <c r="G138" s="80"/>
      <c r="H138" s="80"/>
      <c r="S138" s="80"/>
      <c r="T138" s="80"/>
      <c r="U138" s="80"/>
      <c r="V138" s="80"/>
    </row>
    <row r="139" spans="1:22" ht="15" x14ac:dyDescent="0.2">
      <c r="A139" s="80"/>
      <c r="C139" s="80"/>
      <c r="D139" s="80"/>
      <c r="E139" s="80"/>
      <c r="F139" s="80"/>
      <c r="G139" s="80"/>
      <c r="H139" s="80"/>
      <c r="S139" s="80"/>
      <c r="T139" s="80"/>
      <c r="U139" s="80"/>
      <c r="V139" s="80"/>
    </row>
    <row r="140" spans="1:22" ht="15" x14ac:dyDescent="0.2">
      <c r="A140" s="80"/>
      <c r="C140" s="80"/>
      <c r="D140" s="80"/>
      <c r="E140" s="80"/>
      <c r="F140" s="80"/>
      <c r="G140" s="80"/>
      <c r="H140" s="80"/>
      <c r="S140" s="80"/>
      <c r="T140" s="80"/>
      <c r="U140" s="80"/>
      <c r="V140" s="80"/>
    </row>
    <row r="141" spans="1:22" ht="15" x14ac:dyDescent="0.2">
      <c r="A141" s="80"/>
      <c r="C141" s="80"/>
      <c r="D141" s="80"/>
      <c r="E141" s="80"/>
      <c r="F141" s="80"/>
      <c r="G141" s="80"/>
      <c r="H141" s="80"/>
      <c r="S141" s="80"/>
      <c r="T141" s="80"/>
      <c r="U141" s="80"/>
      <c r="V141" s="80"/>
    </row>
    <row r="142" spans="1:22" ht="15" x14ac:dyDescent="0.2">
      <c r="A142" s="80"/>
      <c r="C142" s="80"/>
      <c r="D142" s="80"/>
      <c r="E142" s="80"/>
      <c r="F142" s="80"/>
      <c r="G142" s="80"/>
      <c r="H142" s="80"/>
      <c r="S142" s="80"/>
      <c r="T142" s="80"/>
      <c r="U142" s="80"/>
      <c r="V142" s="80"/>
    </row>
    <row r="143" spans="1:22" ht="15" x14ac:dyDescent="0.2">
      <c r="A143" s="80"/>
      <c r="C143" s="80"/>
      <c r="D143" s="80"/>
      <c r="E143" s="80"/>
      <c r="F143" s="80"/>
      <c r="G143" s="80"/>
      <c r="H143" s="80"/>
      <c r="S143" s="80"/>
      <c r="T143" s="80"/>
      <c r="U143" s="80"/>
      <c r="V143" s="80"/>
    </row>
    <row r="144" spans="1:22" ht="15" x14ac:dyDescent="0.2">
      <c r="A144" s="80"/>
      <c r="C144" s="80"/>
      <c r="D144" s="80"/>
      <c r="E144" s="80"/>
      <c r="F144" s="80"/>
      <c r="G144" s="80"/>
      <c r="H144" s="80"/>
      <c r="S144" s="80"/>
      <c r="T144" s="80"/>
      <c r="U144" s="80"/>
      <c r="V144" s="80"/>
    </row>
    <row r="145" spans="1:22" ht="15" x14ac:dyDescent="0.2">
      <c r="A145" s="80"/>
      <c r="C145" s="80"/>
      <c r="D145" s="80"/>
      <c r="E145" s="80"/>
      <c r="F145" s="80"/>
      <c r="G145" s="80"/>
      <c r="H145" s="80"/>
      <c r="S145" s="80"/>
      <c r="T145" s="80"/>
      <c r="U145" s="80"/>
      <c r="V145" s="80"/>
    </row>
    <row r="146" spans="1:22" ht="15" x14ac:dyDescent="0.2">
      <c r="A146" s="80"/>
      <c r="C146" s="80"/>
      <c r="D146" s="80"/>
      <c r="E146" s="80"/>
      <c r="F146" s="80"/>
      <c r="G146" s="80"/>
      <c r="H146" s="80"/>
      <c r="S146" s="80"/>
      <c r="T146" s="80"/>
      <c r="U146" s="80"/>
      <c r="V146" s="80"/>
    </row>
    <row r="147" spans="1:22" ht="15" x14ac:dyDescent="0.2">
      <c r="A147" s="80"/>
      <c r="C147" s="80"/>
      <c r="D147" s="80"/>
      <c r="E147" s="80"/>
      <c r="F147" s="80"/>
      <c r="G147" s="80"/>
      <c r="H147" s="80"/>
      <c r="S147" s="80"/>
      <c r="T147" s="80"/>
      <c r="U147" s="80"/>
      <c r="V147" s="80"/>
    </row>
    <row r="148" spans="1:22" ht="15" x14ac:dyDescent="0.2">
      <c r="A148" s="80"/>
      <c r="C148" s="80"/>
      <c r="D148" s="80"/>
      <c r="E148" s="80"/>
      <c r="F148" s="80"/>
      <c r="G148" s="80"/>
      <c r="H148" s="80"/>
      <c r="S148" s="80"/>
      <c r="T148" s="80"/>
      <c r="U148" s="80"/>
      <c r="V148" s="80"/>
    </row>
    <row r="149" spans="1:22" ht="15" x14ac:dyDescent="0.2">
      <c r="A149" s="80"/>
      <c r="C149" s="80"/>
      <c r="D149" s="80"/>
      <c r="E149" s="80"/>
      <c r="F149" s="80"/>
      <c r="G149" s="80"/>
      <c r="H149" s="80"/>
      <c r="S149" s="80"/>
      <c r="T149" s="80"/>
      <c r="U149" s="80"/>
      <c r="V149" s="80"/>
    </row>
    <row r="150" spans="1:22" ht="15" x14ac:dyDescent="0.2">
      <c r="A150" s="80"/>
      <c r="C150" s="80"/>
      <c r="D150" s="80"/>
      <c r="E150" s="80"/>
      <c r="F150" s="80"/>
      <c r="G150" s="80"/>
      <c r="H150" s="80"/>
      <c r="S150" s="80"/>
      <c r="T150" s="80"/>
      <c r="U150" s="80"/>
      <c r="V150" s="80"/>
    </row>
    <row r="151" spans="1:22" ht="15" x14ac:dyDescent="0.2">
      <c r="A151" s="80"/>
      <c r="C151" s="80"/>
      <c r="D151" s="80"/>
      <c r="E151" s="80"/>
      <c r="F151" s="80"/>
      <c r="G151" s="80"/>
      <c r="H151" s="80"/>
      <c r="S151" s="80"/>
      <c r="T151" s="80"/>
      <c r="U151" s="80"/>
      <c r="V151" s="80"/>
    </row>
    <row r="152" spans="1:22" ht="15" x14ac:dyDescent="0.2">
      <c r="A152" s="80"/>
      <c r="C152" s="80"/>
      <c r="D152" s="80"/>
      <c r="E152" s="80"/>
      <c r="F152" s="80"/>
      <c r="G152" s="80"/>
      <c r="H152" s="80"/>
      <c r="S152" s="80"/>
      <c r="T152" s="80"/>
      <c r="U152" s="80"/>
      <c r="V152" s="80"/>
    </row>
    <row r="153" spans="1:22" ht="15" x14ac:dyDescent="0.2">
      <c r="A153" s="80"/>
      <c r="C153" s="80"/>
      <c r="D153" s="80"/>
      <c r="E153" s="80"/>
      <c r="F153" s="80"/>
      <c r="G153" s="80"/>
      <c r="H153" s="80"/>
      <c r="S153" s="80"/>
      <c r="T153" s="80"/>
      <c r="U153" s="80"/>
      <c r="V153" s="80"/>
    </row>
    <row r="154" spans="1:22" ht="15" x14ac:dyDescent="0.2">
      <c r="A154" s="80"/>
      <c r="C154" s="80"/>
      <c r="D154" s="80"/>
      <c r="E154" s="80"/>
      <c r="F154" s="80"/>
      <c r="G154" s="80"/>
      <c r="H154" s="80"/>
      <c r="S154" s="80"/>
      <c r="T154" s="80"/>
      <c r="U154" s="80"/>
      <c r="V154" s="80"/>
    </row>
    <row r="155" spans="1:22" ht="15" x14ac:dyDescent="0.2">
      <c r="A155" s="80"/>
      <c r="C155" s="80"/>
      <c r="D155" s="80"/>
      <c r="E155" s="80"/>
      <c r="F155" s="80"/>
      <c r="G155" s="80"/>
      <c r="H155" s="80"/>
      <c r="S155" s="80"/>
      <c r="T155" s="80"/>
      <c r="U155" s="80"/>
      <c r="V155" s="80"/>
    </row>
    <row r="156" spans="1:22" ht="15" x14ac:dyDescent="0.2">
      <c r="A156" s="80"/>
      <c r="C156" s="80"/>
      <c r="D156" s="80"/>
      <c r="E156" s="80"/>
      <c r="F156" s="80"/>
      <c r="G156" s="80"/>
      <c r="H156" s="80"/>
      <c r="S156" s="80"/>
      <c r="T156" s="80"/>
      <c r="U156" s="80"/>
      <c r="V156" s="80"/>
    </row>
    <row r="157" spans="1:22" ht="15" x14ac:dyDescent="0.2">
      <c r="A157" s="80"/>
      <c r="C157" s="80"/>
      <c r="D157" s="80"/>
      <c r="E157" s="80"/>
      <c r="F157" s="80"/>
      <c r="G157" s="80"/>
      <c r="H157" s="80"/>
      <c r="S157" s="80"/>
      <c r="T157" s="80"/>
      <c r="U157" s="80"/>
      <c r="V157" s="80"/>
    </row>
    <row r="158" spans="1:22" ht="15" x14ac:dyDescent="0.2">
      <c r="A158" s="80"/>
      <c r="C158" s="80"/>
      <c r="D158" s="80"/>
      <c r="E158" s="80"/>
      <c r="F158" s="80"/>
      <c r="G158" s="80"/>
      <c r="H158" s="80"/>
      <c r="S158" s="80"/>
      <c r="T158" s="80"/>
      <c r="U158" s="80"/>
      <c r="V158" s="80"/>
    </row>
    <row r="159" spans="1:22" ht="15" x14ac:dyDescent="0.2">
      <c r="A159" s="80"/>
      <c r="C159" s="80"/>
      <c r="D159" s="80"/>
      <c r="E159" s="80"/>
      <c r="F159" s="80"/>
      <c r="G159" s="80"/>
      <c r="H159" s="80"/>
      <c r="S159" s="80"/>
      <c r="T159" s="80"/>
      <c r="U159" s="80"/>
      <c r="V159" s="80"/>
    </row>
    <row r="160" spans="1:22" ht="15" x14ac:dyDescent="0.2">
      <c r="A160" s="80"/>
      <c r="C160" s="80"/>
      <c r="D160" s="80"/>
      <c r="E160" s="80"/>
      <c r="F160" s="80"/>
      <c r="G160" s="80"/>
      <c r="H160" s="80"/>
      <c r="S160" s="80"/>
      <c r="T160" s="80"/>
      <c r="U160" s="80"/>
      <c r="V160" s="80"/>
    </row>
    <row r="161" spans="1:22" ht="15" x14ac:dyDescent="0.2">
      <c r="A161" s="80"/>
      <c r="C161" s="80"/>
      <c r="D161" s="80"/>
      <c r="E161" s="80"/>
      <c r="F161" s="80"/>
      <c r="G161" s="80"/>
      <c r="H161" s="80"/>
      <c r="S161" s="80"/>
      <c r="T161" s="80"/>
      <c r="U161" s="80"/>
      <c r="V161" s="80"/>
    </row>
    <row r="162" spans="1:22" ht="15" x14ac:dyDescent="0.2">
      <c r="A162" s="80"/>
      <c r="C162" s="80"/>
      <c r="D162" s="80"/>
      <c r="E162" s="80"/>
      <c r="F162" s="80"/>
      <c r="G162" s="80"/>
      <c r="H162" s="80"/>
      <c r="S162" s="80"/>
      <c r="T162" s="80"/>
      <c r="U162" s="80"/>
      <c r="V162" s="80"/>
    </row>
    <row r="163" spans="1:22" ht="15" x14ac:dyDescent="0.2">
      <c r="A163" s="80"/>
      <c r="C163" s="80"/>
      <c r="D163" s="80"/>
      <c r="E163" s="80"/>
      <c r="F163" s="80"/>
      <c r="G163" s="80"/>
      <c r="H163" s="80"/>
      <c r="S163" s="80"/>
      <c r="T163" s="80"/>
      <c r="U163" s="80"/>
      <c r="V163" s="80"/>
    </row>
    <row r="164" spans="1:22" ht="15" x14ac:dyDescent="0.2">
      <c r="A164" s="80"/>
      <c r="C164" s="80"/>
      <c r="D164" s="80"/>
      <c r="E164" s="80"/>
      <c r="F164" s="80"/>
      <c r="G164" s="80"/>
      <c r="H164" s="80"/>
      <c r="S164" s="80"/>
      <c r="T164" s="80"/>
      <c r="U164" s="80"/>
      <c r="V164" s="80"/>
    </row>
    <row r="165" spans="1:22" ht="15" x14ac:dyDescent="0.2">
      <c r="A165" s="80"/>
      <c r="C165" s="80"/>
      <c r="D165" s="80"/>
      <c r="E165" s="80"/>
      <c r="F165" s="80"/>
      <c r="G165" s="80"/>
      <c r="H165" s="80"/>
      <c r="S165" s="80"/>
      <c r="T165" s="80"/>
      <c r="U165" s="80"/>
      <c r="V165" s="80"/>
    </row>
    <row r="166" spans="1:22" ht="15" x14ac:dyDescent="0.2">
      <c r="A166" s="80"/>
      <c r="C166" s="80"/>
      <c r="D166" s="80"/>
      <c r="E166" s="80"/>
      <c r="F166" s="80"/>
      <c r="G166" s="80"/>
      <c r="H166" s="80"/>
      <c r="S166" s="80"/>
      <c r="T166" s="80"/>
      <c r="U166" s="80"/>
      <c r="V166" s="80"/>
    </row>
    <row r="167" spans="1:22" ht="15" x14ac:dyDescent="0.2">
      <c r="A167" s="80"/>
      <c r="C167" s="80"/>
      <c r="D167" s="80"/>
      <c r="E167" s="80"/>
      <c r="F167" s="80"/>
      <c r="G167" s="80"/>
      <c r="H167" s="80"/>
      <c r="S167" s="80"/>
      <c r="T167" s="80"/>
      <c r="U167" s="80"/>
      <c r="V167" s="80"/>
    </row>
    <row r="168" spans="1:22" ht="15" x14ac:dyDescent="0.2">
      <c r="A168" s="80"/>
      <c r="C168" s="80"/>
      <c r="D168" s="80"/>
      <c r="E168" s="80"/>
      <c r="F168" s="80"/>
      <c r="G168" s="80"/>
      <c r="H168" s="80"/>
      <c r="S168" s="80"/>
      <c r="T168" s="80"/>
      <c r="U168" s="80"/>
      <c r="V168" s="80"/>
    </row>
    <row r="169" spans="1:22" ht="15" x14ac:dyDescent="0.2">
      <c r="A169" s="80"/>
      <c r="C169" s="80"/>
      <c r="D169" s="80"/>
      <c r="E169" s="80"/>
      <c r="F169" s="80"/>
      <c r="G169" s="80"/>
      <c r="H169" s="80"/>
      <c r="S169" s="80"/>
      <c r="T169" s="80"/>
      <c r="U169" s="80"/>
      <c r="V169" s="80"/>
    </row>
    <row r="170" spans="1:22" ht="15" x14ac:dyDescent="0.2">
      <c r="A170" s="80"/>
      <c r="C170" s="80"/>
      <c r="D170" s="80"/>
      <c r="E170" s="80"/>
      <c r="F170" s="80"/>
      <c r="G170" s="80"/>
      <c r="H170" s="80"/>
      <c r="S170" s="80"/>
      <c r="T170" s="80"/>
      <c r="U170" s="80"/>
      <c r="V170" s="80"/>
    </row>
    <row r="171" spans="1:22" ht="15" x14ac:dyDescent="0.2">
      <c r="A171" s="80"/>
      <c r="C171" s="80"/>
      <c r="D171" s="80"/>
      <c r="E171" s="80"/>
      <c r="F171" s="80"/>
      <c r="G171" s="80"/>
      <c r="H171" s="80"/>
      <c r="S171" s="80"/>
      <c r="T171" s="80"/>
      <c r="U171" s="80"/>
      <c r="V171" s="80"/>
    </row>
    <row r="172" spans="1:22" ht="15" x14ac:dyDescent="0.2">
      <c r="A172" s="80"/>
      <c r="C172" s="80"/>
      <c r="D172" s="80"/>
      <c r="E172" s="80"/>
      <c r="F172" s="80"/>
      <c r="G172" s="80"/>
      <c r="H172" s="80"/>
      <c r="S172" s="80"/>
      <c r="T172" s="80"/>
      <c r="U172" s="80"/>
      <c r="V172" s="80"/>
    </row>
    <row r="173" spans="1:22" ht="15" x14ac:dyDescent="0.2">
      <c r="A173" s="80"/>
      <c r="C173" s="80"/>
      <c r="D173" s="80"/>
      <c r="E173" s="80"/>
      <c r="F173" s="80"/>
      <c r="G173" s="80"/>
      <c r="H173" s="80"/>
      <c r="S173" s="80"/>
      <c r="T173" s="80"/>
      <c r="U173" s="80"/>
      <c r="V173" s="80"/>
    </row>
    <row r="174" spans="1:22" ht="15" x14ac:dyDescent="0.2">
      <c r="A174" s="80"/>
      <c r="C174" s="80"/>
      <c r="D174" s="80"/>
      <c r="E174" s="80"/>
      <c r="F174" s="80"/>
      <c r="G174" s="80"/>
      <c r="H174" s="80"/>
      <c r="S174" s="80"/>
      <c r="T174" s="80"/>
      <c r="U174" s="80"/>
      <c r="V174" s="80"/>
    </row>
    <row r="175" spans="1:22" ht="15" x14ac:dyDescent="0.2">
      <c r="A175" s="80"/>
      <c r="C175" s="80"/>
      <c r="D175" s="80"/>
      <c r="E175" s="80"/>
      <c r="F175" s="80"/>
      <c r="G175" s="80"/>
      <c r="H175" s="80"/>
      <c r="S175" s="80"/>
      <c r="T175" s="80"/>
      <c r="U175" s="80"/>
      <c r="V175" s="80"/>
    </row>
    <row r="176" spans="1:22" ht="15" x14ac:dyDescent="0.2">
      <c r="A176" s="80"/>
      <c r="C176" s="80"/>
      <c r="D176" s="80"/>
      <c r="E176" s="80"/>
      <c r="F176" s="80"/>
      <c r="G176" s="80"/>
      <c r="H176" s="80"/>
      <c r="S176" s="80"/>
      <c r="T176" s="80"/>
      <c r="U176" s="80"/>
      <c r="V176" s="80"/>
    </row>
    <row r="177" spans="1:22" ht="15" x14ac:dyDescent="0.2">
      <c r="A177" s="80"/>
      <c r="C177" s="80"/>
      <c r="D177" s="80"/>
      <c r="E177" s="80"/>
      <c r="F177" s="80"/>
      <c r="G177" s="80"/>
      <c r="H177" s="80"/>
      <c r="S177" s="80"/>
      <c r="T177" s="80"/>
      <c r="U177" s="80"/>
      <c r="V177" s="80"/>
    </row>
    <row r="178" spans="1:22" ht="15" x14ac:dyDescent="0.2">
      <c r="A178" s="80"/>
      <c r="C178" s="80"/>
      <c r="D178" s="80"/>
      <c r="E178" s="80"/>
      <c r="F178" s="80"/>
      <c r="G178" s="80"/>
      <c r="H178" s="80"/>
      <c r="S178" s="80"/>
      <c r="T178" s="80"/>
      <c r="U178" s="80"/>
      <c r="V178" s="80"/>
    </row>
    <row r="179" spans="1:22" ht="15" x14ac:dyDescent="0.2">
      <c r="A179" s="80"/>
      <c r="C179" s="80"/>
      <c r="D179" s="80"/>
      <c r="E179" s="80"/>
      <c r="F179" s="80"/>
      <c r="G179" s="80"/>
      <c r="H179" s="80"/>
      <c r="S179" s="80"/>
      <c r="T179" s="80"/>
      <c r="U179" s="80"/>
      <c r="V179" s="80"/>
    </row>
    <row r="180" spans="1:22" ht="15" x14ac:dyDescent="0.2">
      <c r="A180" s="80"/>
      <c r="C180" s="80"/>
      <c r="D180" s="80"/>
      <c r="E180" s="80"/>
      <c r="F180" s="80"/>
      <c r="G180" s="80"/>
      <c r="H180" s="80"/>
      <c r="S180" s="80"/>
      <c r="T180" s="80"/>
      <c r="U180" s="80"/>
      <c r="V180" s="80"/>
    </row>
    <row r="181" spans="1:22" ht="15" x14ac:dyDescent="0.2">
      <c r="A181" s="80"/>
      <c r="C181" s="80"/>
      <c r="D181" s="80"/>
      <c r="E181" s="80"/>
      <c r="F181" s="80"/>
      <c r="G181" s="80"/>
      <c r="H181" s="80"/>
      <c r="S181" s="80"/>
      <c r="T181" s="80"/>
      <c r="U181" s="80"/>
      <c r="V181" s="80"/>
    </row>
    <row r="182" spans="1:22" ht="15" x14ac:dyDescent="0.2">
      <c r="A182" s="80"/>
      <c r="C182" s="80"/>
      <c r="D182" s="80"/>
      <c r="E182" s="80"/>
      <c r="F182" s="80"/>
      <c r="G182" s="80"/>
      <c r="H182" s="80"/>
      <c r="S182" s="80"/>
      <c r="T182" s="80"/>
      <c r="U182" s="80"/>
      <c r="V182" s="80"/>
    </row>
    <row r="183" spans="1:22" ht="15" x14ac:dyDescent="0.2">
      <c r="A183" s="80"/>
      <c r="C183" s="80"/>
      <c r="D183" s="80"/>
      <c r="E183" s="80"/>
      <c r="F183" s="80"/>
      <c r="G183" s="80"/>
      <c r="H183" s="80"/>
      <c r="S183" s="80"/>
      <c r="T183" s="80"/>
      <c r="U183" s="80"/>
      <c r="V183" s="80"/>
    </row>
    <row r="184" spans="1:22" ht="15" x14ac:dyDescent="0.2">
      <c r="A184" s="80"/>
      <c r="C184" s="80"/>
      <c r="D184" s="80"/>
      <c r="E184" s="80"/>
      <c r="F184" s="80"/>
      <c r="G184" s="80"/>
      <c r="H184" s="80"/>
      <c r="S184" s="80"/>
      <c r="T184" s="80"/>
      <c r="U184" s="80"/>
      <c r="V184" s="80"/>
    </row>
    <row r="185" spans="1:22" ht="15" x14ac:dyDescent="0.2">
      <c r="A185" s="80"/>
      <c r="C185" s="80"/>
      <c r="D185" s="80"/>
      <c r="E185" s="80"/>
      <c r="F185" s="80"/>
      <c r="G185" s="80"/>
      <c r="H185" s="80"/>
      <c r="S185" s="80"/>
      <c r="T185" s="80"/>
      <c r="U185" s="80"/>
      <c r="V185" s="80"/>
    </row>
    <row r="186" spans="1:22" ht="15" x14ac:dyDescent="0.2">
      <c r="A186" s="80"/>
      <c r="C186" s="80"/>
      <c r="D186" s="80"/>
      <c r="E186" s="80"/>
      <c r="F186" s="80"/>
      <c r="G186" s="80"/>
      <c r="H186" s="80"/>
      <c r="S186" s="80"/>
      <c r="T186" s="80"/>
      <c r="U186" s="80"/>
      <c r="V186" s="80"/>
    </row>
    <row r="187" spans="1:22" ht="15" x14ac:dyDescent="0.2">
      <c r="A187" s="80"/>
      <c r="C187" s="80"/>
      <c r="D187" s="80"/>
      <c r="E187" s="80"/>
      <c r="F187" s="80"/>
      <c r="G187" s="80"/>
      <c r="H187" s="80"/>
      <c r="S187" s="80"/>
      <c r="T187" s="80"/>
      <c r="U187" s="80"/>
      <c r="V187" s="80"/>
    </row>
    <row r="188" spans="1:22" ht="15" x14ac:dyDescent="0.2">
      <c r="A188" s="80"/>
      <c r="C188" s="80"/>
      <c r="D188" s="80"/>
      <c r="E188" s="80"/>
      <c r="F188" s="80"/>
      <c r="G188" s="80"/>
      <c r="H188" s="80"/>
      <c r="S188" s="80"/>
      <c r="T188" s="80"/>
      <c r="U188" s="80"/>
      <c r="V188" s="80"/>
    </row>
    <row r="189" spans="1:22" ht="15" x14ac:dyDescent="0.2">
      <c r="A189" s="80"/>
      <c r="C189" s="80"/>
      <c r="D189" s="80"/>
      <c r="E189" s="80"/>
      <c r="F189" s="80"/>
      <c r="G189" s="80"/>
      <c r="H189" s="80"/>
      <c r="S189" s="80"/>
      <c r="T189" s="80"/>
      <c r="U189" s="80"/>
      <c r="V189" s="80"/>
    </row>
    <row r="190" spans="1:22" ht="15" x14ac:dyDescent="0.2">
      <c r="A190" s="80"/>
      <c r="C190" s="80"/>
      <c r="D190" s="80"/>
      <c r="E190" s="80"/>
      <c r="F190" s="80"/>
      <c r="G190" s="80"/>
      <c r="H190" s="80"/>
      <c r="S190" s="80"/>
      <c r="T190" s="80"/>
      <c r="U190" s="80"/>
      <c r="V190" s="80"/>
    </row>
    <row r="191" spans="1:22" ht="15" x14ac:dyDescent="0.2">
      <c r="A191" s="80"/>
      <c r="C191" s="80"/>
      <c r="D191" s="80"/>
      <c r="E191" s="80"/>
      <c r="F191" s="80"/>
      <c r="G191" s="80"/>
      <c r="H191" s="80"/>
      <c r="S191" s="80"/>
      <c r="T191" s="80"/>
      <c r="U191" s="80"/>
      <c r="V191" s="80"/>
    </row>
    <row r="193" spans="1:22" ht="15" x14ac:dyDescent="0.2">
      <c r="A193" s="80"/>
      <c r="C193" s="80"/>
      <c r="D193" s="80"/>
      <c r="E193" s="80"/>
      <c r="F193" s="80"/>
      <c r="G193" s="80"/>
      <c r="H193" s="80"/>
      <c r="S193" s="80"/>
      <c r="T193" s="80"/>
      <c r="U193" s="80"/>
      <c r="V193" s="80"/>
    </row>
    <row r="194" spans="1:22" ht="15" x14ac:dyDescent="0.2">
      <c r="A194" s="80"/>
      <c r="C194" s="80"/>
      <c r="D194" s="80"/>
      <c r="E194" s="80"/>
      <c r="F194" s="80"/>
      <c r="G194" s="80"/>
      <c r="H194" s="80"/>
      <c r="S194" s="80"/>
      <c r="T194" s="80"/>
      <c r="U194" s="80"/>
      <c r="V194" s="80"/>
    </row>
    <row r="195" spans="1:22" ht="15" x14ac:dyDescent="0.2">
      <c r="A195" s="80"/>
      <c r="C195" s="80"/>
      <c r="D195" s="80"/>
      <c r="E195" s="80"/>
      <c r="F195" s="80"/>
      <c r="G195" s="80"/>
      <c r="H195" s="80"/>
      <c r="S195" s="80"/>
      <c r="T195" s="80"/>
      <c r="U195" s="80"/>
      <c r="V195" s="80"/>
    </row>
    <row r="196" spans="1:22" ht="15" x14ac:dyDescent="0.2">
      <c r="A196" s="80"/>
      <c r="C196" s="80"/>
      <c r="D196" s="80"/>
      <c r="E196" s="80"/>
      <c r="F196" s="80"/>
      <c r="G196" s="80"/>
      <c r="H196" s="80"/>
      <c r="S196" s="80"/>
      <c r="T196" s="80"/>
      <c r="U196" s="80"/>
      <c r="V196" s="80"/>
    </row>
    <row r="197" spans="1:22" ht="15" x14ac:dyDescent="0.2">
      <c r="A197" s="80"/>
      <c r="C197" s="80"/>
      <c r="D197" s="80"/>
      <c r="E197" s="80"/>
      <c r="F197" s="80"/>
      <c r="G197" s="80"/>
      <c r="H197" s="80"/>
      <c r="S197" s="80"/>
      <c r="T197" s="80"/>
      <c r="U197" s="80"/>
      <c r="V197" s="80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63:M63"/>
    <mergeCell ref="A28:V28"/>
    <mergeCell ref="A31:F31"/>
    <mergeCell ref="A32:F32"/>
    <mergeCell ref="A33:V33"/>
    <mergeCell ref="A34:V34"/>
    <mergeCell ref="A40:F40"/>
    <mergeCell ref="A43:V43"/>
    <mergeCell ref="A59:F59"/>
    <mergeCell ref="A60:F60"/>
    <mergeCell ref="A61:F61"/>
    <mergeCell ref="A62:M62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</vt:lpstr>
      <vt:lpstr>План D4 (26-27)</vt:lpstr>
      <vt:lpstr>План 281 (24-25)</vt:lpstr>
      <vt:lpstr>'План 281 (24-25)'!Заголовки_для_печати</vt:lpstr>
      <vt:lpstr>'План D4 (26-27)'!Заголовки_для_печати</vt:lpstr>
      <vt:lpstr>'План 281 (24-25)'!Область_печати</vt:lpstr>
      <vt:lpstr>'План D4 (26-27)'!Область_печати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2021-06-04T09:59:30Z</cp:lastPrinted>
  <dcterms:created xsi:type="dcterms:W3CDTF">2011-02-06T10:49:14Z</dcterms:created>
  <dcterms:modified xsi:type="dcterms:W3CDTF">2026-04-21T10:42:07Z</dcterms:modified>
</cp:coreProperties>
</file>